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/Users/nyura911/Downloads/"/>
    </mc:Choice>
  </mc:AlternateContent>
  <xr:revisionPtr revIDLastSave="0" documentId="13_ncr:1_{D1A3C5CE-0B06-F04F-A9C6-23ACE31F50AE}" xr6:coauthVersionLast="47" xr6:coauthVersionMax="47" xr10:uidLastSave="{00000000-0000-0000-0000-000000000000}"/>
  <bookViews>
    <workbookView xWindow="0" yWindow="500" windowWidth="28800" windowHeight="16540" tabRatio="813" activeTab="6" xr2:uid="{00000000-000D-0000-FFFF-FFFF00000000}"/>
  </bookViews>
  <sheets>
    <sheet name="Плант.1кг и 0,5кг" sheetId="4" r:id="rId1"/>
    <sheet name="Аром.1кг и 0,5 кг" sheetId="13" r:id="rId2"/>
    <sheet name=" Уп-200 гр " sheetId="6" r:id="rId3"/>
    <sheet name="Дрип,Саше,Чапуты,VFR,капсулы" sheetId="24" r:id="rId4"/>
    <sheet name="Кофе в тубе" sheetId="27" r:id="rId5"/>
    <sheet name="Подарки" sheetId="5" r:id="rId6"/>
    <sheet name="Сопутка" sheetId="8" r:id="rId7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24" l="1"/>
  <c r="I14" i="24"/>
  <c r="I11" i="24"/>
  <c r="I10" i="24"/>
  <c r="I12" i="24" s="1"/>
  <c r="D100" i="4"/>
  <c r="H100" i="4" s="1"/>
  <c r="D250" i="6"/>
  <c r="E46" i="4"/>
  <c r="E78" i="4"/>
  <c r="E79" i="4"/>
  <c r="I58" i="24"/>
  <c r="I16" i="24" l="1"/>
  <c r="E74" i="4"/>
  <c r="E75" i="4"/>
  <c r="E76" i="4"/>
  <c r="E25" i="4"/>
  <c r="E26" i="4"/>
  <c r="E27" i="4"/>
  <c r="E28" i="4"/>
  <c r="E29" i="4"/>
  <c r="E30" i="4"/>
  <c r="E31" i="4"/>
  <c r="E32" i="4"/>
  <c r="E24" i="4"/>
  <c r="F90" i="8" l="1"/>
  <c r="F57" i="8"/>
  <c r="F79" i="8"/>
  <c r="F66" i="8"/>
  <c r="F87" i="8"/>
  <c r="F88" i="8"/>
  <c r="F89" i="8"/>
  <c r="H68" i="24"/>
  <c r="I67" i="24"/>
  <c r="H28" i="24"/>
  <c r="E47" i="4"/>
  <c r="I57" i="24"/>
  <c r="I59" i="24"/>
  <c r="I60" i="24"/>
  <c r="I61" i="24"/>
  <c r="I62" i="24"/>
  <c r="I63" i="24"/>
  <c r="I64" i="24"/>
  <c r="I65" i="24"/>
  <c r="I66" i="24"/>
  <c r="D23" i="24" l="1"/>
  <c r="D26" i="24"/>
  <c r="I26" i="24" s="1"/>
  <c r="D25" i="24"/>
  <c r="D24" i="24"/>
  <c r="D22" i="24"/>
  <c r="D21" i="24"/>
  <c r="D20" i="24"/>
  <c r="D19" i="24"/>
  <c r="D27" i="24"/>
  <c r="I27" i="24" s="1"/>
  <c r="H39" i="24"/>
  <c r="D36" i="24" l="1"/>
  <c r="D35" i="24"/>
  <c r="I35" i="24" s="1"/>
  <c r="D38" i="24"/>
  <c r="D37" i="24"/>
  <c r="I37" i="24" s="1"/>
  <c r="D34" i="24"/>
  <c r="I34" i="24" s="1"/>
  <c r="I38" i="24"/>
  <c r="I36" i="24"/>
  <c r="I39" i="24" l="1"/>
  <c r="L24" i="5"/>
  <c r="H73" i="24"/>
  <c r="H75" i="24"/>
  <c r="L23" i="5"/>
  <c r="K25" i="5"/>
  <c r="G170" i="6"/>
  <c r="G171" i="6"/>
  <c r="G173" i="6"/>
  <c r="G174" i="6"/>
  <c r="G175" i="6"/>
  <c r="G176" i="6"/>
  <c r="G177" i="6"/>
  <c r="G178" i="6"/>
  <c r="G179" i="6"/>
  <c r="G180" i="6"/>
  <c r="G181" i="6"/>
  <c r="G182" i="6"/>
  <c r="G185" i="6"/>
  <c r="G186" i="6"/>
  <c r="G187" i="6"/>
  <c r="G188" i="6"/>
  <c r="G189" i="6"/>
  <c r="G190" i="6"/>
  <c r="G192" i="6"/>
  <c r="G193" i="6"/>
  <c r="G194" i="6"/>
  <c r="G195" i="6"/>
  <c r="G196" i="6"/>
  <c r="G197" i="6"/>
  <c r="G198" i="6"/>
  <c r="G199" i="6"/>
  <c r="G200" i="6"/>
  <c r="G201" i="6"/>
  <c r="G202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6" i="6"/>
  <c r="G237" i="6"/>
  <c r="G238" i="6"/>
  <c r="G239" i="6"/>
  <c r="G240" i="6"/>
  <c r="G241" i="6"/>
  <c r="G242" i="6"/>
  <c r="G93" i="6"/>
  <c r="G94" i="6"/>
  <c r="G96" i="6"/>
  <c r="G97" i="6"/>
  <c r="G98" i="6"/>
  <c r="G99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5" i="6"/>
  <c r="G146" i="6"/>
  <c r="G148" i="6"/>
  <c r="G149" i="6"/>
  <c r="G151" i="6"/>
  <c r="G152" i="6"/>
  <c r="G153" i="6"/>
  <c r="G154" i="6"/>
  <c r="G155" i="6"/>
  <c r="G156" i="6"/>
  <c r="G157" i="6"/>
  <c r="G158" i="6"/>
  <c r="G159" i="6"/>
  <c r="G160" i="6"/>
  <c r="G88" i="6"/>
  <c r="G89" i="6"/>
  <c r="G90" i="6"/>
  <c r="G91" i="6"/>
  <c r="G92" i="6"/>
  <c r="G87" i="6"/>
  <c r="G100" i="6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15" i="13"/>
  <c r="K89" i="13"/>
  <c r="J89" i="13"/>
  <c r="I89" i="13"/>
  <c r="H89" i="13"/>
  <c r="G89" i="13"/>
  <c r="F89" i="13"/>
  <c r="E89" i="13"/>
  <c r="D89" i="13"/>
  <c r="E45" i="4"/>
  <c r="H45" i="4" s="1"/>
  <c r="H46" i="4"/>
  <c r="H47" i="4"/>
  <c r="E48" i="4"/>
  <c r="H48" i="4" s="1"/>
  <c r="E49" i="4"/>
  <c r="H49" i="4" s="1"/>
  <c r="E50" i="4"/>
  <c r="H50" i="4" s="1"/>
  <c r="H51" i="4"/>
  <c r="E52" i="4"/>
  <c r="H52" i="4" s="1"/>
  <c r="E53" i="4"/>
  <c r="H53" i="4" s="1"/>
  <c r="E54" i="4"/>
  <c r="H54" i="4" s="1"/>
  <c r="E55" i="4"/>
  <c r="H55" i="4" s="1"/>
  <c r="E56" i="4"/>
  <c r="H56" i="4" s="1"/>
  <c r="E57" i="4"/>
  <c r="H57" i="4" s="1"/>
  <c r="E58" i="4"/>
  <c r="H58" i="4" s="1"/>
  <c r="E59" i="4"/>
  <c r="H59" i="4" s="1"/>
  <c r="E60" i="4"/>
  <c r="H60" i="4" s="1"/>
  <c r="E61" i="4"/>
  <c r="H61" i="4" s="1"/>
  <c r="E62" i="4"/>
  <c r="H62" i="4" s="1"/>
  <c r="E63" i="4"/>
  <c r="H63" i="4" s="1"/>
  <c r="E64" i="4"/>
  <c r="H64" i="4" s="1"/>
  <c r="E65" i="4"/>
  <c r="H65" i="4" s="1"/>
  <c r="E66" i="4"/>
  <c r="H66" i="4" s="1"/>
  <c r="E67" i="4"/>
  <c r="H67" i="4" s="1"/>
  <c r="E68" i="4"/>
  <c r="H68" i="4" s="1"/>
  <c r="E69" i="4"/>
  <c r="H69" i="4" s="1"/>
  <c r="E70" i="4"/>
  <c r="H70" i="4" s="1"/>
  <c r="E71" i="4"/>
  <c r="H71" i="4" s="1"/>
  <c r="E72" i="4"/>
  <c r="H72" i="4" s="1"/>
  <c r="E73" i="4"/>
  <c r="H73" i="4" s="1"/>
  <c r="H74" i="4"/>
  <c r="H75" i="4"/>
  <c r="H76" i="4"/>
  <c r="E77" i="4"/>
  <c r="H77" i="4" s="1"/>
  <c r="H78" i="4"/>
  <c r="H79" i="4"/>
  <c r="E80" i="4"/>
  <c r="H80" i="4" s="1"/>
  <c r="E81" i="4"/>
  <c r="H81" i="4" s="1"/>
  <c r="E82" i="4"/>
  <c r="H82" i="4" s="1"/>
  <c r="E83" i="4"/>
  <c r="H83" i="4" s="1"/>
  <c r="E84" i="4"/>
  <c r="H84" i="4" s="1"/>
  <c r="E85" i="4"/>
  <c r="H85" i="4" s="1"/>
  <c r="E86" i="4"/>
  <c r="H86" i="4" s="1"/>
  <c r="E87" i="4"/>
  <c r="H87" i="4" s="1"/>
  <c r="E88" i="4"/>
  <c r="H88" i="4" s="1"/>
  <c r="E89" i="4"/>
  <c r="H89" i="4" s="1"/>
  <c r="E90" i="4"/>
  <c r="H90" i="4" s="1"/>
  <c r="E91" i="4"/>
  <c r="H91" i="4" s="1"/>
  <c r="E92" i="4"/>
  <c r="H92" i="4" s="1"/>
  <c r="E93" i="4"/>
  <c r="H93" i="4" s="1"/>
  <c r="E94" i="4"/>
  <c r="H94" i="4" s="1"/>
  <c r="H25" i="4"/>
  <c r="H26" i="4"/>
  <c r="H27" i="4"/>
  <c r="H28" i="4"/>
  <c r="H29" i="4"/>
  <c r="H30" i="4"/>
  <c r="H31" i="4"/>
  <c r="H32" i="4"/>
  <c r="E34" i="4"/>
  <c r="H34" i="4" s="1"/>
  <c r="E35" i="4"/>
  <c r="H35" i="4" s="1"/>
  <c r="E36" i="4"/>
  <c r="H36" i="4" s="1"/>
  <c r="E37" i="4"/>
  <c r="H37" i="4" s="1"/>
  <c r="E38" i="4"/>
  <c r="H38" i="4" s="1"/>
  <c r="E39" i="4"/>
  <c r="H39" i="4" s="1"/>
  <c r="E40" i="4"/>
  <c r="H40" i="4" s="1"/>
  <c r="E41" i="4"/>
  <c r="H41" i="4" s="1"/>
  <c r="E42" i="4"/>
  <c r="H42" i="4" s="1"/>
  <c r="E43" i="4"/>
  <c r="H43" i="4" s="1"/>
  <c r="H24" i="4"/>
  <c r="E15" i="4"/>
  <c r="H15" i="4" s="1"/>
  <c r="E16" i="4"/>
  <c r="H16" i="4" s="1"/>
  <c r="E17" i="4"/>
  <c r="H17" i="4" s="1"/>
  <c r="E18" i="4"/>
  <c r="H18" i="4" s="1"/>
  <c r="E19" i="4"/>
  <c r="H19" i="4" s="1"/>
  <c r="E20" i="4"/>
  <c r="H20" i="4" s="1"/>
  <c r="E21" i="4"/>
  <c r="H21" i="4" s="1"/>
  <c r="E22" i="4"/>
  <c r="H22" i="4" s="1"/>
  <c r="E14" i="4"/>
  <c r="H14" i="4" s="1"/>
  <c r="J95" i="4"/>
  <c r="I95" i="4"/>
  <c r="G95" i="4"/>
  <c r="K18" i="27"/>
  <c r="L17" i="27"/>
  <c r="L16" i="27"/>
  <c r="L15" i="27"/>
  <c r="L14" i="27"/>
  <c r="L13" i="27"/>
  <c r="L12" i="27"/>
  <c r="L12" i="5"/>
  <c r="G63" i="6"/>
  <c r="G62" i="6"/>
  <c r="G29" i="6"/>
  <c r="G30" i="6"/>
  <c r="G31" i="6"/>
  <c r="G34" i="6"/>
  <c r="F250" i="6"/>
  <c r="D249" i="6"/>
  <c r="F249" i="6" s="1"/>
  <c r="D99" i="4"/>
  <c r="H99" i="4" s="1"/>
  <c r="G25" i="6"/>
  <c r="G26" i="6"/>
  <c r="D27" i="6"/>
  <c r="G27" i="6" s="1"/>
  <c r="D28" i="6"/>
  <c r="G28" i="6" s="1"/>
  <c r="D32" i="6"/>
  <c r="G32" i="6" s="1"/>
  <c r="D33" i="6"/>
  <c r="G33" i="6" s="1"/>
  <c r="G15" i="6"/>
  <c r="G19" i="6"/>
  <c r="G21" i="6"/>
  <c r="G17" i="6"/>
  <c r="G74" i="6"/>
  <c r="G61" i="6"/>
  <c r="G47" i="6"/>
  <c r="G45" i="6"/>
  <c r="G41" i="6"/>
  <c r="G42" i="6"/>
  <c r="G43" i="6"/>
  <c r="G44" i="6"/>
  <c r="G46" i="6"/>
  <c r="G48" i="6"/>
  <c r="G49" i="6"/>
  <c r="G50" i="6"/>
  <c r="G51" i="6"/>
  <c r="G52" i="6"/>
  <c r="G53" i="6"/>
  <c r="G235" i="6"/>
  <c r="F161" i="6"/>
  <c r="G16" i="6"/>
  <c r="E91" i="8"/>
  <c r="F86" i="8"/>
  <c r="F84" i="8"/>
  <c r="F83" i="8"/>
  <c r="F81" i="8"/>
  <c r="F78" i="8"/>
  <c r="F77" i="8"/>
  <c r="F76" i="8"/>
  <c r="F75" i="8"/>
  <c r="F74" i="8"/>
  <c r="F73" i="8"/>
  <c r="F72" i="8"/>
  <c r="F71" i="8"/>
  <c r="F70" i="8"/>
  <c r="F69" i="8"/>
  <c r="F67" i="8"/>
  <c r="F65" i="8"/>
  <c r="F64" i="8"/>
  <c r="F62" i="8"/>
  <c r="F61" i="8"/>
  <c r="F60" i="8"/>
  <c r="F59" i="8"/>
  <c r="F58" i="8"/>
  <c r="F56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0" i="8"/>
  <c r="F29" i="8"/>
  <c r="F28" i="8"/>
  <c r="F243" i="6"/>
  <c r="E243" i="6"/>
  <c r="G183" i="6"/>
  <c r="G184" i="6"/>
  <c r="G191" i="6"/>
  <c r="G203" i="6"/>
  <c r="G219" i="6"/>
  <c r="G172" i="6"/>
  <c r="G169" i="6"/>
  <c r="H74" i="24"/>
  <c r="G69" i="6"/>
  <c r="L65" i="5"/>
  <c r="G23" i="6"/>
  <c r="G20" i="6"/>
  <c r="G22" i="6"/>
  <c r="F23" i="8"/>
  <c r="K66" i="5"/>
  <c r="L22" i="5"/>
  <c r="L21" i="5"/>
  <c r="L20" i="5"/>
  <c r="L19" i="5"/>
  <c r="L18" i="5"/>
  <c r="L17" i="5"/>
  <c r="L16" i="5"/>
  <c r="I52" i="24"/>
  <c r="I51" i="24"/>
  <c r="I50" i="24"/>
  <c r="H46" i="24"/>
  <c r="K51" i="5"/>
  <c r="J51" i="5"/>
  <c r="K58" i="5"/>
  <c r="E161" i="6"/>
  <c r="F95" i="4"/>
  <c r="G37" i="6"/>
  <c r="G38" i="6"/>
  <c r="G39" i="6"/>
  <c r="G40" i="6"/>
  <c r="G54" i="6"/>
  <c r="G55" i="6"/>
  <c r="G56" i="6"/>
  <c r="G57" i="6"/>
  <c r="G58" i="6"/>
  <c r="G59" i="6"/>
  <c r="G60" i="6"/>
  <c r="G64" i="6"/>
  <c r="G65" i="6"/>
  <c r="G66" i="6"/>
  <c r="G67" i="6"/>
  <c r="G68" i="6"/>
  <c r="G70" i="6"/>
  <c r="G71" i="6"/>
  <c r="G72" i="6"/>
  <c r="G73" i="6"/>
  <c r="G75" i="6"/>
  <c r="G77" i="6"/>
  <c r="G78" i="6"/>
  <c r="G79" i="6"/>
  <c r="G80" i="6"/>
  <c r="G81" i="6"/>
  <c r="G82" i="6"/>
  <c r="G83" i="6"/>
  <c r="G84" i="6"/>
  <c r="G85" i="6"/>
  <c r="G36" i="6"/>
  <c r="G18" i="6"/>
  <c r="L64" i="5"/>
  <c r="L63" i="5"/>
  <c r="L62" i="5"/>
  <c r="L15" i="5"/>
  <c r="L14" i="5"/>
  <c r="L13" i="5"/>
  <c r="L56" i="5"/>
  <c r="L57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F15" i="8"/>
  <c r="F19" i="8"/>
  <c r="G147" i="6"/>
  <c r="G144" i="6"/>
  <c r="G150" i="6"/>
  <c r="G95" i="6"/>
  <c r="I55" i="24"/>
  <c r="I54" i="24"/>
  <c r="I56" i="24"/>
  <c r="I53" i="24"/>
  <c r="D45" i="24" l="1"/>
  <c r="D44" i="24"/>
  <c r="D43" i="24"/>
  <c r="I68" i="24"/>
  <c r="G243" i="6"/>
  <c r="G244" i="6" s="1"/>
  <c r="I45" i="24"/>
  <c r="I44" i="24"/>
  <c r="I43" i="24"/>
  <c r="I23" i="24"/>
  <c r="I22" i="24"/>
  <c r="I21" i="24"/>
  <c r="I20" i="24"/>
  <c r="I25" i="24"/>
  <c r="I19" i="24"/>
  <c r="I24" i="24"/>
  <c r="F162" i="6"/>
  <c r="F91" i="8"/>
  <c r="J101" i="4"/>
  <c r="G251" i="6"/>
  <c r="F244" i="6"/>
  <c r="L18" i="27"/>
  <c r="L89" i="13"/>
  <c r="L25" i="5"/>
  <c r="K52" i="5"/>
  <c r="L58" i="5"/>
  <c r="L66" i="5"/>
  <c r="L51" i="5"/>
  <c r="H95" i="4"/>
  <c r="G161" i="6"/>
  <c r="I28" i="24" l="1"/>
  <c r="I46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5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8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9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0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1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2" authorId="0" shapeId="0" xr:uid="{00000000-0006-0000-0000-000009000000}">
      <text>
        <r>
          <rPr>
            <sz val="9"/>
            <color indexed="81"/>
            <rFont val="Tahoma"/>
            <family val="2"/>
            <charset val="204"/>
          </rPr>
          <t xml:space="preserve">
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34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35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36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37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38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9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40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41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42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43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45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46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47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48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51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52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53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55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56" authorId="1" shapeId="0" xr:uid="{00000000-0006-0000-0000-00001C000000}">
      <text>
        <r>
          <rPr>
            <sz val="9"/>
            <color indexed="81"/>
            <rFont val="Tahoma"/>
            <family val="2"/>
            <charset val="204"/>
          </rPr>
          <t xml:space="preserve"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
</t>
        </r>
      </text>
    </comment>
    <comment ref="B57" authorId="0" shapeId="0" xr:uid="{00000000-0006-0000-00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58" authorId="0" shapeId="0" xr:uid="{00000000-0006-0000-00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9" authorId="0" shapeId="0" xr:uid="{00000000-0006-0000-00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60" authorId="0" shapeId="0" xr:uid="{00000000-0006-0000-00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61" authorId="0" shapeId="0" xr:uid="{00000000-0006-0000-0000-000021000000}">
      <text>
        <r>
          <rPr>
            <b/>
            <sz val="9"/>
            <color indexed="81"/>
            <rFont val="Tahoma"/>
            <family val="2"/>
            <charset val="204"/>
          </rPr>
          <t xml:space="preserve"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
</t>
        </r>
      </text>
    </comment>
    <comment ref="B62" authorId="0" shapeId="0" xr:uid="{00000000-0006-0000-00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63" authorId="0" shapeId="0" xr:uid="{00000000-0006-0000-00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64" authorId="0" shapeId="0" xr:uid="{00000000-0006-0000-00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65" authorId="0" shapeId="0" xr:uid="{00000000-0006-0000-00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66" authorId="0" shapeId="0" xr:uid="{00000000-0006-0000-00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67" authorId="0" shapeId="0" xr:uid="{00000000-0006-0000-00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68" authorId="0" shapeId="0" xr:uid="{00000000-0006-0000-00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Камерун - Африканская арабика, произведенная в благоприятных климатических условиях на склонах потухшего вулкана. Насыщенность - высокая, крепость - умеренная. Букет состоит из выраженных горьких ноток и пикантных хлебных оттенков. Приятное и долгое цветочное послевкусие без кислинки.</t>
        </r>
      </text>
    </comment>
    <comment ref="B69" authorId="0" shapeId="0" xr:uid="{00000000-0006-0000-00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71" authorId="0" shapeId="0" xr:uid="{00000000-0006-0000-00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73" authorId="0" shapeId="0" xr:uid="{00000000-0006-0000-00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74" authorId="0" shapeId="0" xr:uid="{00000000-0006-0000-00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75" authorId="0" shapeId="0" xr:uid="{00000000-0006-0000-00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76" authorId="0" shapeId="0" xr:uid="{00000000-0006-0000-00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77" authorId="0" shapeId="0" xr:uid="{00000000-0006-0000-00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78" authorId="1" shapeId="0" xr:uid="{00000000-0006-0000-0000-000030000000}">
      <text>
        <r>
          <rPr>
            <b/>
            <sz val="9"/>
            <color indexed="81"/>
            <rFont val="Tahoma"/>
            <family val="2"/>
            <charset val="204"/>
          </rPr>
          <t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0" shapeId="0" xr:uid="{00000000-0006-0000-00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80" authorId="0" shapeId="0" xr:uid="{00000000-0006-0000-00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81" authorId="0" shapeId="0" xr:uid="{00000000-0006-0000-00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83" authorId="0" shapeId="0" xr:uid="{00000000-0006-0000-00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</t>
        </r>
      </text>
    </comment>
    <comment ref="B84" authorId="0" shapeId="0" xr:uid="{00000000-0006-0000-00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85" authorId="0" shapeId="0" xr:uid="{00000000-0006-0000-00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6" authorId="0" shapeId="0" xr:uid="{00000000-0006-0000-00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7" authorId="0" shapeId="0" xr:uid="{00000000-0006-0000-00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88" authorId="0" shapeId="0" xr:uid="{00000000-0006-0000-00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9" authorId="0" shapeId="0" xr:uid="{00000000-0006-0000-00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90" authorId="0" shapeId="0" xr:uid="{00000000-0006-0000-00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91" authorId="0" shapeId="0" xr:uid="{00000000-0006-0000-00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
</t>
        </r>
      </text>
    </comment>
    <comment ref="B92" authorId="0" shapeId="0" xr:uid="{00000000-0006-0000-00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93" authorId="0" shapeId="0" xr:uid="{00000000-0006-0000-00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94" authorId="0" shapeId="0" xr:uid="{00000000-0006-0000-00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6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9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20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21" authorId="1" shapeId="0" xr:uid="{00000000-0006-0000-0100-000007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23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24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25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26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27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28" authorId="0" shapeId="0" xr:uid="{00000000-0006-0000-01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29" authorId="0" shapeId="0" xr:uid="{00000000-0006-0000-01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30" authorId="0" shapeId="0" xr:uid="{00000000-0006-0000-01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31" authorId="0" shapeId="0" xr:uid="{00000000-0006-0000-01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32" authorId="0" shapeId="0" xr:uid="{00000000-0006-0000-01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33" authorId="0" shapeId="0" xr:uid="{00000000-0006-0000-01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34" authorId="0" shapeId="0" xr:uid="{00000000-0006-0000-01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35" authorId="0" shapeId="0" xr:uid="{00000000-0006-0000-01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36" authorId="0" shapeId="0" xr:uid="{00000000-0006-0000-01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37" authorId="0" shapeId="0" xr:uid="{00000000-0006-0000-01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38" authorId="0" shapeId="0" xr:uid="{00000000-0006-0000-01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39" authorId="0" shapeId="0" xr:uid="{00000000-0006-0000-01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40" authorId="0" shapeId="0" xr:uid="{00000000-0006-0000-01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41" authorId="0" shapeId="0" xr:uid="{00000000-0006-0000-01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42" authorId="0" shapeId="0" xr:uid="{00000000-0006-0000-0100-00001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43" authorId="0" shapeId="0" xr:uid="{00000000-0006-0000-01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44" authorId="0" shapeId="0" xr:uid="{00000000-0006-0000-01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45" authorId="0" shapeId="0" xr:uid="{00000000-0006-0000-0100-00001F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46" authorId="0" shapeId="0" xr:uid="{00000000-0006-0000-01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47" authorId="0" shapeId="0" xr:uid="{00000000-0006-0000-0100-00002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48" authorId="0" shapeId="0" xr:uid="{00000000-0006-0000-01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49" authorId="0" shapeId="0" xr:uid="{00000000-0006-0000-01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50" authorId="0" shapeId="0" xr:uid="{00000000-0006-0000-01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51" authorId="0" shapeId="0" xr:uid="{00000000-0006-0000-01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52" authorId="0" shapeId="0" xr:uid="{00000000-0006-0000-01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53" authorId="0" shapeId="0" xr:uid="{00000000-0006-0000-01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54" authorId="0" shapeId="0" xr:uid="{00000000-0006-0000-01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55" authorId="0" shapeId="0" xr:uid="{00000000-0006-0000-01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56" authorId="0" shapeId="0" xr:uid="{00000000-0006-0000-01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57" authorId="0" shapeId="0" xr:uid="{00000000-0006-0000-0100-00002B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58" authorId="0" shapeId="0" xr:uid="{00000000-0006-0000-01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59" authorId="0" shapeId="0" xr:uid="{00000000-0006-0000-01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60" authorId="0" shapeId="0" xr:uid="{00000000-0006-0000-0100-00002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61" authorId="0" shapeId="0" xr:uid="{00000000-0006-0000-01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62" authorId="0" shapeId="0" xr:uid="{00000000-0006-0000-0100-00003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63" authorId="0" shapeId="0" xr:uid="{00000000-0006-0000-01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64" authorId="0" shapeId="0" xr:uid="{00000000-0006-0000-01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65" authorId="0" shapeId="0" xr:uid="{00000000-0006-0000-0100-000033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66" authorId="0" shapeId="0" xr:uid="{00000000-0006-0000-01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67" authorId="0" shapeId="0" xr:uid="{00000000-0006-0000-01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68" authorId="0" shapeId="0" xr:uid="{00000000-0006-0000-01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71" authorId="0" shapeId="0" xr:uid="{00000000-0006-0000-0100-000037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72" authorId="0" shapeId="0" xr:uid="{00000000-0006-0000-01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73" authorId="0" shapeId="0" xr:uid="{00000000-0006-0000-01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74" authorId="0" shapeId="0" xr:uid="{00000000-0006-0000-01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75" authorId="0" shapeId="0" xr:uid="{00000000-0006-0000-0100-00003B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76" authorId="0" shapeId="0" xr:uid="{00000000-0006-0000-01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77" authorId="1" shapeId="0" xr:uid="{00000000-0006-0000-0100-00003D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0" shapeId="0" xr:uid="{00000000-0006-0000-01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79" authorId="1" shapeId="0" xr:uid="{00000000-0006-0000-0100-00003F000000}">
      <text>
        <r>
          <rPr>
            <b/>
            <sz val="9"/>
            <color indexed="81"/>
            <rFont val="Tahoma"/>
            <family val="2"/>
            <charset val="204"/>
          </rPr>
          <t xml:space="preserve">Необычное сочетание сладости карамели и морской соли, так полюбившееся в последнее время.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0" authorId="0" shapeId="0" xr:uid="{00000000-0006-0000-01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81" authorId="1" shapeId="0" xr:uid="{00000000-0006-0000-0100-000041000000}">
      <text>
        <r>
          <rPr>
            <sz val="9"/>
            <color indexed="81"/>
            <rFont val="Tahoma"/>
            <family val="2"/>
            <charset val="204"/>
          </rPr>
          <t xml:space="preserve">Ощутите вкус традиционного десерта с нотками сливок, ванили и свежей выпечки.
</t>
        </r>
      </text>
    </comment>
    <comment ref="B82" authorId="0" shapeId="0" xr:uid="{00000000-0006-0000-01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83" authorId="0" shapeId="0" xr:uid="{00000000-0006-0000-01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84" authorId="0" shapeId="0" xr:uid="{00000000-0006-0000-01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85" authorId="0" shapeId="0" xr:uid="{00000000-0006-0000-0100-00004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86" authorId="0" shapeId="0" xr:uid="{00000000-0006-0000-01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87" authorId="0" shapeId="0" xr:uid="{00000000-0006-0000-01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88" authorId="0" shapeId="0" xr:uid="{00000000-0006-0000-01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6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7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8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9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20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1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2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3" authorId="0" shapeId="0" xr:uid="{00000000-0006-0000-0200-000009000000}">
      <text>
        <r>
          <rPr>
            <b/>
            <sz val="9"/>
            <color indexed="81"/>
            <rFont val="Tahoma"/>
            <family val="2"/>
            <charset val="204"/>
          </rPr>
          <t>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25" authorId="0" shapeId="0" xr:uid="{00000000-0006-0000-02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26" authorId="0" shapeId="0" xr:uid="{00000000-0006-0000-02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27" authorId="0" shapeId="0" xr:uid="{00000000-0006-0000-02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28" authorId="0" shapeId="0" xr:uid="{00000000-0006-0000-02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29" authorId="0" shapeId="0" xr:uid="{00000000-0006-0000-02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0" authorId="0" shapeId="0" xr:uid="{00000000-0006-0000-02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31" authorId="0" shapeId="0" xr:uid="{00000000-0006-0000-02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32" authorId="0" shapeId="0" xr:uid="{00000000-0006-0000-02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33" authorId="0" shapeId="0" xr:uid="{00000000-0006-0000-02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34" authorId="0" shapeId="0" xr:uid="{00000000-0006-0000-02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36" authorId="0" shapeId="0" xr:uid="{00000000-0006-0000-02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37" authorId="0" shapeId="0" xr:uid="{00000000-0006-0000-02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38" authorId="0" shapeId="0" xr:uid="{00000000-0006-0000-02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39" authorId="0" shapeId="0" xr:uid="{00000000-0006-0000-02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42" authorId="0" shapeId="0" xr:uid="{00000000-0006-0000-02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43" authorId="0" shapeId="0" xr:uid="{00000000-0006-0000-02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44" authorId="0" shapeId="0" xr:uid="{00000000-0006-0000-02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46" authorId="0" shapeId="0" xr:uid="{00000000-0006-0000-02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47" authorId="1" shapeId="0" xr:uid="{00000000-0006-0000-0200-00001C000000}">
      <text>
        <r>
          <rPr>
            <b/>
            <sz val="9"/>
            <color indexed="81"/>
            <rFont val="Tahoma"/>
            <family val="2"/>
            <charset val="204"/>
          </rPr>
          <t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</t>
        </r>
      </text>
    </comment>
    <comment ref="B48" authorId="0" shapeId="0" xr:uid="{00000000-0006-0000-02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49" authorId="0" shapeId="0" xr:uid="{00000000-0006-0000-02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0" authorId="0" shapeId="0" xr:uid="{00000000-0006-0000-02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51" authorId="0" shapeId="0" xr:uid="{00000000-0006-0000-02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52" authorId="0" shapeId="0" xr:uid="{00000000-0006-0000-0200-000021000000}">
      <text>
        <r>
          <rPr>
            <b/>
            <sz val="9"/>
            <color indexed="81"/>
            <rFont val="Tahoma"/>
            <family val="2"/>
            <charset val="204"/>
          </rPr>
          <t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</t>
        </r>
      </text>
    </comment>
    <comment ref="B53" authorId="0" shapeId="0" xr:uid="{00000000-0006-0000-02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54" authorId="0" shapeId="0" xr:uid="{00000000-0006-0000-02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55" authorId="0" shapeId="0" xr:uid="{00000000-0006-0000-02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56" authorId="0" shapeId="0" xr:uid="{00000000-0006-0000-02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57" authorId="0" shapeId="0" xr:uid="{00000000-0006-0000-02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58" authorId="0" shapeId="0" xr:uid="{00000000-0006-0000-02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59" authorId="0" shapeId="0" xr:uid="{00000000-0006-0000-02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Панамский кофе относится к самым дорогим и редким сортам. Зерна выращиваются на богатой вулканическими примесями почве в окружении фруктовых деревьев. Напиток с относительно легкой консистенцией и довольно высокой крепостью. Вкус с выраженной горчинкой, которая удачно приглушается фруктовыми тонами. В букет входят шоколадные, ореховые и цитрусовые тона.</t>
        </r>
      </text>
    </comment>
    <comment ref="B60" authorId="0" shapeId="0" xr:uid="{00000000-0006-0000-02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62" authorId="0" shapeId="0" xr:uid="{00000000-0006-0000-02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64" authorId="0" shapeId="0" xr:uid="{00000000-0006-0000-02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65" authorId="0" shapeId="0" xr:uid="{00000000-0006-0000-02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66" authorId="0" shapeId="0" xr:uid="{00000000-0006-0000-02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67" authorId="0" shapeId="0" xr:uid="{00000000-0006-0000-02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68" authorId="0" shapeId="0" xr:uid="{00000000-0006-0000-02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69" authorId="1" shapeId="0" xr:uid="{00000000-0006-0000-0200-000030000000}">
      <text>
        <r>
          <rPr>
            <sz val="9"/>
            <color indexed="81"/>
            <rFont val="Tahoma"/>
            <family val="2"/>
            <charset val="204"/>
          </rPr>
          <t xml:space="preserve"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
</t>
        </r>
      </text>
    </comment>
    <comment ref="B70" authorId="0" shapeId="0" xr:uid="{00000000-0006-0000-02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71" authorId="0" shapeId="0" xr:uid="{00000000-0006-0000-02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72" authorId="0" shapeId="0" xr:uid="{00000000-0006-0000-02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74" authorId="1" shapeId="0" xr:uid="{00000000-0006-0000-0200-000034000000}">
      <text>
        <r>
          <rPr>
            <sz val="9"/>
            <color indexed="81"/>
            <rFont val="Tahoma"/>
            <family val="2"/>
            <charset val="204"/>
          </rPr>
          <t xml:space="preserve">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
</t>
        </r>
      </text>
    </comment>
    <comment ref="B75" authorId="0" shapeId="0" xr:uid="{00000000-0006-0000-02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77" authorId="0" shapeId="0" xr:uid="{00000000-0006-0000-02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78" authorId="0" shapeId="0" xr:uid="{00000000-0006-0000-02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79" authorId="0" shapeId="0" xr:uid="{00000000-0006-0000-02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0" authorId="0" shapeId="0" xr:uid="{00000000-0006-0000-02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81" authorId="0" shapeId="0" xr:uid="{00000000-0006-0000-02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82" authorId="0" shapeId="0" xr:uid="{00000000-0006-0000-02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</t>
        </r>
      </text>
    </comment>
    <comment ref="B83" authorId="0" shapeId="0" xr:uid="{00000000-0006-0000-02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84" authorId="0" shapeId="0" xr:uid="{00000000-0006-0000-02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85" authorId="0" shapeId="0" xr:uid="{00000000-0006-0000-02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  <comment ref="B87" authorId="0" shapeId="0" xr:uid="{00000000-0006-0000-02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88" authorId="0" shapeId="0" xr:uid="{00000000-0006-0000-02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89" authorId="0" shapeId="0" xr:uid="{00000000-0006-0000-0200-00004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Нежные ирландские сливки в комбинации с настоящей арабикой дают взрывной и одновременно лёгкий вкус с присутствием терпких ноток. Благодаря сливочной пенке напиток имеет приятную и необычную текстуру. Густой аромат удачно комбинируется с приятным молочным привкусом.</t>
        </r>
      </text>
    </comment>
    <comment ref="B90" authorId="0" shapeId="0" xr:uid="{00000000-0006-0000-02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91" authorId="0" shapeId="0" xr:uid="{00000000-0006-0000-02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92" authorId="0" shapeId="0" xr:uid="{00000000-0006-0000-02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93" authorId="1" shapeId="0" xr:uid="{00000000-0006-0000-0200-000045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4" authorId="0" shapeId="0" xr:uid="{00000000-0006-0000-02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95" authorId="0" shapeId="0" xr:uid="{00000000-0006-0000-02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96" authorId="0" shapeId="0" xr:uid="{00000000-0006-0000-02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97" authorId="0" shapeId="0" xr:uid="{00000000-0006-0000-0200-00004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98" authorId="0" shapeId="0" xr:uid="{00000000-0006-0000-0200-00004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99" authorId="0" shapeId="0" xr:uid="{00000000-0006-0000-0200-00004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00" authorId="0" shapeId="0" xr:uid="{00000000-0006-0000-0200-00004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01" authorId="0" shapeId="0" xr:uid="{00000000-0006-0000-0200-00004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02" authorId="0" shapeId="0" xr:uid="{00000000-0006-0000-0200-00004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03" authorId="0" shapeId="0" xr:uid="{00000000-0006-0000-0200-00004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04" authorId="0" shapeId="0" xr:uid="{00000000-0006-0000-0200-00005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05" authorId="0" shapeId="0" xr:uid="{00000000-0006-0000-0200-00005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06" authorId="0" shapeId="0" xr:uid="{00000000-0006-0000-0200-00005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07" authorId="0" shapeId="0" xr:uid="{00000000-0006-0000-0200-00005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08" authorId="0" shapeId="0" xr:uid="{00000000-0006-0000-0200-00005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09" authorId="0" shapeId="0" xr:uid="{00000000-0006-0000-0200-00005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10" authorId="0" shapeId="0" xr:uid="{00000000-0006-0000-0200-00005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11" authorId="0" shapeId="0" xr:uid="{00000000-0006-0000-0200-00005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12" authorId="0" shapeId="0" xr:uid="{00000000-0006-0000-0200-00005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13" authorId="0" shapeId="0" xr:uid="{00000000-0006-0000-0200-00005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14" authorId="0" shapeId="0" xr:uid="{00000000-0006-0000-0200-00005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15" authorId="0" shapeId="0" xr:uid="{00000000-0006-0000-0200-00005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16" authorId="0" shapeId="0" xr:uid="{00000000-0006-0000-0200-00005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17" authorId="0" shapeId="0" xr:uid="{00000000-0006-0000-0200-00005D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18" authorId="0" shapeId="0" xr:uid="{00000000-0006-0000-0200-00005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119" authorId="0" shapeId="0" xr:uid="{00000000-0006-0000-0200-00005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120" authorId="0" shapeId="0" xr:uid="{00000000-0006-0000-0200-00006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121" authorId="0" shapeId="0" xr:uid="{00000000-0006-0000-0200-00006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122" authorId="0" shapeId="0" xr:uid="{00000000-0006-0000-0200-00006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123" authorId="0" shapeId="0" xr:uid="{00000000-0006-0000-0200-00006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124" authorId="0" shapeId="0" xr:uid="{00000000-0006-0000-0200-00006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125" authorId="0" shapeId="0" xr:uid="{00000000-0006-0000-0200-00006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126" authorId="0" shapeId="0" xr:uid="{00000000-0006-0000-0200-00006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127" authorId="0" shapeId="0" xr:uid="{00000000-0006-0000-0200-00006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128" authorId="0" shapeId="0" xr:uid="{00000000-0006-0000-0200-00006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129" authorId="0" shapeId="0" xr:uid="{00000000-0006-0000-0200-000069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130" authorId="0" shapeId="0" xr:uid="{00000000-0006-0000-0200-00006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131" authorId="0" shapeId="0" xr:uid="{00000000-0006-0000-0200-00006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132" authorId="0" shapeId="0" xr:uid="{00000000-0006-0000-0200-00006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133" authorId="0" shapeId="0" xr:uid="{00000000-0006-0000-0200-00006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134" authorId="0" shapeId="0" xr:uid="{00000000-0006-0000-0200-00006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135" authorId="0" shapeId="0" xr:uid="{00000000-0006-0000-0200-00006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136" authorId="0" shapeId="0" xr:uid="{00000000-0006-0000-0200-00007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137" authorId="0" shapeId="0" xr:uid="{00000000-0006-0000-0200-000071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138" authorId="0" shapeId="0" xr:uid="{00000000-0006-0000-0200-00007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139" authorId="0" shapeId="0" xr:uid="{00000000-0006-0000-0200-00007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140" authorId="0" shapeId="0" xr:uid="{00000000-0006-0000-0200-00007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143" authorId="0" shapeId="0" xr:uid="{00000000-0006-0000-0200-000075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144" authorId="0" shapeId="0" xr:uid="{00000000-0006-0000-0200-00007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145" authorId="0" shapeId="0" xr:uid="{00000000-0006-0000-0200-00007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146" authorId="0" shapeId="0" xr:uid="{00000000-0006-0000-0200-00007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147" authorId="0" shapeId="0" xr:uid="{00000000-0006-0000-0200-000079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148" authorId="0" shapeId="0" xr:uid="{00000000-0006-0000-0200-00007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149" authorId="1" shapeId="0" xr:uid="{00000000-0006-0000-0200-00007B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0" authorId="0" shapeId="0" xr:uid="{00000000-0006-0000-0200-00007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151" authorId="1" shapeId="0" xr:uid="{00000000-0006-0000-0200-00007D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2" authorId="0" shapeId="0" xr:uid="{00000000-0006-0000-0200-00007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153" authorId="1" shapeId="0" xr:uid="{00000000-0006-0000-0200-00007F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4" authorId="0" shapeId="0" xr:uid="{00000000-0006-0000-0200-00008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155" authorId="0" shapeId="0" xr:uid="{00000000-0006-0000-0200-00008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156" authorId="0" shapeId="0" xr:uid="{00000000-0006-0000-0200-00008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157" authorId="0" shapeId="0" xr:uid="{00000000-0006-0000-0200-00008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158" authorId="0" shapeId="0" xr:uid="{00000000-0006-0000-0200-00008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159" authorId="0" shapeId="0" xr:uid="{00000000-0006-0000-0200-00008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160" authorId="0" shapeId="0" xr:uid="{00000000-0006-0000-0200-00008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  <comment ref="B169" authorId="0" shapeId="0" xr:uid="{00000000-0006-0000-0200-00008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70" authorId="0" shapeId="0" xr:uid="{00000000-0006-0000-0200-00008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1" authorId="0" shapeId="0" xr:uid="{00000000-0006-0000-0200-000089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72" authorId="0" shapeId="0" xr:uid="{00000000-0006-0000-0200-00008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73" authorId="0" shapeId="0" xr:uid="{00000000-0006-0000-0200-00008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174" authorId="0" shapeId="0" xr:uid="{00000000-0006-0000-0200-00008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175" authorId="1" shapeId="0" xr:uid="{00000000-0006-0000-0200-00008D000000}">
      <text>
        <r>
          <rPr>
            <b/>
            <sz val="9"/>
            <color indexed="81"/>
            <rFont val="Tahoma"/>
            <family val="2"/>
            <charset val="204"/>
          </rPr>
          <t xml:space="preserve">Традиционный аромат свежеиспеченных вафель с нотками карамели и ванили.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6" authorId="0" shapeId="0" xr:uid="{00000000-0006-0000-0200-00008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177" authorId="0" shapeId="0" xr:uid="{00000000-0006-0000-0200-00008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178" authorId="0" shapeId="0" xr:uid="{00000000-0006-0000-0200-00009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179" authorId="0" shapeId="0" xr:uid="{00000000-0006-0000-0200-00009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180" authorId="0" shapeId="0" xr:uid="{00000000-0006-0000-0200-00009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181" authorId="0" shapeId="0" xr:uid="{00000000-0006-0000-0200-00009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82" authorId="0" shapeId="0" xr:uid="{00000000-0006-0000-0200-00009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83" authorId="0" shapeId="0" xr:uid="{00000000-0006-0000-0200-00009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84" authorId="0" shapeId="0" xr:uid="{00000000-0006-0000-0200-00009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85" authorId="0" shapeId="0" xr:uid="{00000000-0006-0000-0200-00009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86" authorId="0" shapeId="0" xr:uid="{00000000-0006-0000-0200-00009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87" authorId="0" shapeId="0" xr:uid="{00000000-0006-0000-0200-00009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88" authorId="0" shapeId="0" xr:uid="{00000000-0006-0000-0200-00009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89" authorId="0" shapeId="0" xr:uid="{00000000-0006-0000-0200-00009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90" authorId="0" shapeId="0" xr:uid="{00000000-0006-0000-0200-00009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91" authorId="0" shapeId="0" xr:uid="{00000000-0006-0000-0200-00009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92" authorId="0" shapeId="0" xr:uid="{00000000-0006-0000-0200-00009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93" authorId="0" shapeId="0" xr:uid="{00000000-0006-0000-0200-00009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94" authorId="0" shapeId="0" xr:uid="{00000000-0006-0000-0200-0000A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95" authorId="0" shapeId="0" xr:uid="{00000000-0006-0000-0200-0000A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96" authorId="0" shapeId="0" xr:uid="{00000000-0006-0000-0200-0000A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97" authorId="0" shapeId="0" xr:uid="{00000000-0006-0000-0200-0000A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98" authorId="0" shapeId="0" xr:uid="{00000000-0006-0000-0200-0000A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99" authorId="0" shapeId="0" xr:uid="{00000000-0006-0000-0200-0000A5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200" authorId="0" shapeId="0" xr:uid="{00000000-0006-0000-0200-0000A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201" authorId="0" shapeId="0" xr:uid="{00000000-0006-0000-0200-0000A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202" authorId="0" shapeId="0" xr:uid="{00000000-0006-0000-0200-0000A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203" authorId="0" shapeId="0" xr:uid="{00000000-0006-0000-0200-0000A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204" authorId="0" shapeId="0" xr:uid="{00000000-0006-0000-0200-0000A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205" authorId="0" shapeId="0" xr:uid="{00000000-0006-0000-0200-0000A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206" authorId="0" shapeId="0" xr:uid="{00000000-0006-0000-0200-0000A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207" authorId="0" shapeId="0" xr:uid="{00000000-0006-0000-0200-0000A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208" authorId="0" shapeId="0" xr:uid="{00000000-0006-0000-0200-0000A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209" authorId="0" shapeId="0" xr:uid="{00000000-0006-0000-0200-0000A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210" authorId="0" shapeId="0" xr:uid="{00000000-0006-0000-0200-0000B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211" authorId="0" shapeId="0" xr:uid="{00000000-0006-0000-0200-0000B1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212" authorId="0" shapeId="0" xr:uid="{00000000-0006-0000-0200-0000B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213" authorId="0" shapeId="0" xr:uid="{00000000-0006-0000-0200-0000B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214" authorId="0" shapeId="0" xr:uid="{00000000-0006-0000-0200-0000B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215" authorId="0" shapeId="0" xr:uid="{00000000-0006-0000-0200-0000B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216" authorId="0" shapeId="0" xr:uid="{00000000-0006-0000-0200-0000B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217" authorId="0" shapeId="0" xr:uid="{00000000-0006-0000-0200-0000B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218" authorId="0" shapeId="0" xr:uid="{00000000-0006-0000-0200-0000B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219" authorId="0" shapeId="0" xr:uid="{00000000-0006-0000-0200-0000B9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220" authorId="0" shapeId="0" xr:uid="{00000000-0006-0000-0200-0000B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221" authorId="0" shapeId="0" xr:uid="{00000000-0006-0000-0200-0000B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222" authorId="0" shapeId="0" xr:uid="{00000000-0006-0000-0200-0000B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223" authorId="1" shapeId="0" xr:uid="{00000000-0006-0000-0200-0000BD000000}">
      <text>
        <r>
          <rPr>
            <b/>
            <sz val="9"/>
            <color indexed="81"/>
            <rFont val="Tahoma"/>
            <family val="2"/>
            <charset val="204"/>
          </rPr>
          <t xml:space="preserve"> Яркий фруктовый аромат с преобладанием сладости цитрусов.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4" authorId="1" shapeId="0" xr:uid="{00000000-0006-0000-0200-0000BE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5" authorId="0" shapeId="0" xr:uid="{00000000-0006-0000-0200-0000BF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226" authorId="0" shapeId="0" xr:uid="{00000000-0006-0000-0200-0000C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227" authorId="0" shapeId="0" xr:uid="{00000000-0006-0000-0200-0000C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228" authorId="0" shapeId="0" xr:uid="{00000000-0006-0000-0200-0000C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229" authorId="0" shapeId="0" xr:uid="{00000000-0006-0000-0200-0000C3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230" authorId="0" shapeId="0" xr:uid="{00000000-0006-0000-0200-0000C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231" authorId="1" shapeId="0" xr:uid="{00000000-0006-0000-0200-0000C5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2" authorId="0" shapeId="0" xr:uid="{00000000-0006-0000-0200-0000C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234" authorId="0" shapeId="0" xr:uid="{00000000-0006-0000-0200-0000C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235" authorId="1" shapeId="0" xr:uid="{00000000-0006-0000-0200-0000C8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6" authorId="0" shapeId="0" xr:uid="{00000000-0006-0000-0200-0000C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237" authorId="0" shapeId="0" xr:uid="{00000000-0006-0000-0200-0000C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238" authorId="0" shapeId="0" xr:uid="{00000000-0006-0000-0200-0000C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239" authorId="0" shapeId="0" xr:uid="{00000000-0006-0000-0200-0000C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240" authorId="0" shapeId="0" xr:uid="{00000000-0006-0000-0200-0000C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241" authorId="0" shapeId="0" xr:uid="{00000000-0006-0000-0200-0000C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242" authorId="0" shapeId="0" xr:uid="{00000000-0006-0000-0200-0000C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Svetlana</author>
  </authors>
  <commentList>
    <comment ref="B34" authorId="0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Флоренсия – смесь с шоколадным оттенком и легкой кислинкой во вкусе.
</t>
        </r>
      </text>
    </comment>
    <comment ref="B35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Бленд - смесь из отборных сортов Арабики стран Центральной и Южной Америки различной степени обжарки. Крепкий кофе с преобладающей горчинкой на фоне общей сбалансированности вкуса.
</t>
        </r>
      </text>
    </comment>
    <comment ref="B36" authorId="0" shapeId="0" xr:uid="{00000000-0006-0000-0300-000003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Бразилия Моджиана - сорт кофе с классическим густым и насыщенным вкусом. Дополнен шоколадно-ореховой горчинкой и легкой апельсиновой кислинкой. В букете присутствуют нотки сухофруктов.
</t>
        </r>
      </text>
    </comment>
    <comment ref="B37" authorId="0" shapeId="0" xr:uid="{00000000-0006-0000-0300-000004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
Ирландские сливки – 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
</t>
        </r>
      </text>
    </comment>
    <comment ref="B38" authorId="0" shapeId="0" xr:uid="{00000000-0006-0000-0300-000005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Английская карамель – аромат молочной карамели делает кофе удивительно мягким и нежным.
</t>
        </r>
      </text>
    </comment>
    <comment ref="B73" authorId="1" shapeId="0" xr:uid="{00000000-0006-0000-0300-000006000000}">
      <text>
        <r>
          <rPr>
            <sz val="9"/>
            <color indexed="81"/>
            <rFont val="Tahoma"/>
            <family val="2"/>
            <charset val="204"/>
          </rPr>
          <t xml:space="preserve">Капсулы"Аймаро"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
</t>
        </r>
      </text>
    </comment>
    <comment ref="B74" authorId="1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Флоренсия
Для этих капсул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5" authorId="1" shapeId="0" xr:uid="{00000000-0006-0000-0300-000008000000}">
      <text>
        <r>
          <rPr>
            <sz val="9"/>
            <color indexed="81"/>
            <rFont val="Tahoma"/>
            <family val="2"/>
            <charset val="204"/>
          </rPr>
          <t xml:space="preserve">Секрет уникального вкусового букета капсул «Морена»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Svetlana</author>
  </authors>
  <commentList>
    <comment ref="E12" authorId="0" shapeId="0" xr:uid="{00000000-0006-0000-04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" authorId="0" shapeId="0" xr:uid="{00000000-0006-0000-0400-000003000000}">
      <text/>
    </comment>
    <comment ref="E15" authorId="0" shapeId="0" xr:uid="{00000000-0006-0000-0400-00000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 shapeId="0" xr:uid="{00000000-0006-0000-0400-000005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7" authorId="0" shapeId="0" xr:uid="{00000000-0006-0000-0400-000006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<sst xmlns="http://schemas.openxmlformats.org/spreadsheetml/2006/main" count="715" uniqueCount="460">
  <si>
    <t>Кения</t>
  </si>
  <si>
    <t>Эфиопия Иргачифф</t>
  </si>
  <si>
    <t xml:space="preserve">Баварский шоколад                 </t>
  </si>
  <si>
    <t xml:space="preserve">Вишня в коньяке </t>
  </si>
  <si>
    <t xml:space="preserve">Английская карамель </t>
  </si>
  <si>
    <t xml:space="preserve">Английские сливки </t>
  </si>
  <si>
    <t>Бэйлис</t>
  </si>
  <si>
    <t>Ваниль</t>
  </si>
  <si>
    <t xml:space="preserve">Вишневый десерт </t>
  </si>
  <si>
    <t xml:space="preserve">Тирамису                        </t>
  </si>
  <si>
    <t>Ирландский крем</t>
  </si>
  <si>
    <t xml:space="preserve">Черная лилия </t>
  </si>
  <si>
    <t xml:space="preserve">Французский букет </t>
  </si>
  <si>
    <t>Шоколад</t>
  </si>
  <si>
    <t xml:space="preserve">Амаретто </t>
  </si>
  <si>
    <t xml:space="preserve">Коньяк  </t>
  </si>
  <si>
    <t xml:space="preserve">Гавайский орех </t>
  </si>
  <si>
    <t xml:space="preserve">Апельсин </t>
  </si>
  <si>
    <t xml:space="preserve">Кокос </t>
  </si>
  <si>
    <t xml:space="preserve">Ром  </t>
  </si>
  <si>
    <t xml:space="preserve">Лесной орех </t>
  </si>
  <si>
    <t xml:space="preserve">Медовый орех </t>
  </si>
  <si>
    <t xml:space="preserve">                                         ПЛАНТАЦИОННЫЕ СОРТА</t>
  </si>
  <si>
    <t xml:space="preserve">Млечный путь                  </t>
  </si>
  <si>
    <t xml:space="preserve">Вдохновение                  </t>
  </si>
  <si>
    <t xml:space="preserve">Ванильное небо                  </t>
  </si>
  <si>
    <t>Гватемала</t>
  </si>
  <si>
    <t xml:space="preserve">Индия Монсунд Малабар </t>
  </si>
  <si>
    <t xml:space="preserve">Индонезия Суматра                 </t>
  </si>
  <si>
    <t>Мексика</t>
  </si>
  <si>
    <t>Блю Маунт (Ямайка)</t>
  </si>
  <si>
    <t xml:space="preserve">                                           ЭКСКЛЮЗИВНЫЕ  СОРТА</t>
  </si>
  <si>
    <t xml:space="preserve">Сальвадор                      </t>
  </si>
  <si>
    <t xml:space="preserve">Шоколадный  миндаль </t>
  </si>
  <si>
    <t xml:space="preserve">Имбирный пряник        </t>
  </si>
  <si>
    <t xml:space="preserve">Шерри-Бренди            </t>
  </si>
  <si>
    <t xml:space="preserve">Эфиопия Сидамо Мокка </t>
  </si>
  <si>
    <t xml:space="preserve">                                          ПЛАНТАЦИОННЫЕ СОРТА</t>
  </si>
  <si>
    <t xml:space="preserve">Папуа Новая Гвинея  </t>
  </si>
  <si>
    <t xml:space="preserve">Никарагуа                         </t>
  </si>
  <si>
    <t>Кленовый сироп</t>
  </si>
  <si>
    <t xml:space="preserve">                              ЭЛИТНЫЕ ЭКСКЛЮЗИВНЫЕ  СОРТА</t>
  </si>
  <si>
    <t>Ирландские сливки</t>
  </si>
  <si>
    <t>кол-во</t>
  </si>
  <si>
    <t>сумма</t>
  </si>
  <si>
    <t xml:space="preserve">Капучино    </t>
  </si>
  <si>
    <t xml:space="preserve">Шоколад-Орех-Кардамон  </t>
  </si>
  <si>
    <t xml:space="preserve">Клубничный коктейль </t>
  </si>
  <si>
    <t xml:space="preserve">Пломбир      </t>
  </si>
  <si>
    <t xml:space="preserve">Сливки     </t>
  </si>
  <si>
    <t xml:space="preserve">Шоколадный трюфель  </t>
  </si>
  <si>
    <t>Мокко</t>
  </si>
  <si>
    <t>кофе в зерне</t>
  </si>
  <si>
    <t>Форма заказа</t>
  </si>
  <si>
    <t xml:space="preserve">молотый кофе </t>
  </si>
  <si>
    <t>Миндаль</t>
  </si>
  <si>
    <t>Пралине</t>
  </si>
  <si>
    <t>цветом отмечены ходовые позиции</t>
  </si>
  <si>
    <r>
      <t xml:space="preserve">Корица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</si>
  <si>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>Малина со сливками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</si>
  <si>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Сабро 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</si>
  <si>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Виски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</si>
  <si>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Зимняя вишня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10"/>
        <rFont val="Times New Roman"/>
        <family val="1"/>
        <charset val="204"/>
      </rPr>
      <t xml:space="preserve">     </t>
    </r>
  </si>
  <si>
    <r>
      <t xml:space="preserve">Кокосовый рай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     </t>
    </r>
  </si>
  <si>
    <t xml:space="preserve">                                             ФИРМЕННЫЕ  СМЕСИ</t>
  </si>
  <si>
    <t>Турецкий мед</t>
  </si>
  <si>
    <r>
      <t>Декаф (</t>
    </r>
    <r>
      <rPr>
        <b/>
        <sz val="10"/>
        <rFont val="Times New Roman"/>
        <family val="1"/>
        <charset val="204"/>
      </rPr>
      <t>без кофеина)</t>
    </r>
  </si>
  <si>
    <t>Шоколадный Тоффи</t>
  </si>
  <si>
    <t>Тоффи</t>
  </si>
  <si>
    <t xml:space="preserve">Сливочная Ваниль </t>
  </si>
  <si>
    <t>заказ</t>
  </si>
  <si>
    <t>Эспрессо Мейджик Арома (100% арабика)</t>
  </si>
  <si>
    <t>Эспрессо Дисалё (80/20)</t>
  </si>
  <si>
    <t>Эспрессо  Верона (60/40)</t>
  </si>
  <si>
    <t>Эспрессо  Аймаро (95/5)</t>
  </si>
  <si>
    <t>Эспрессо  Ле-Ман (20/80)</t>
  </si>
  <si>
    <t>Эспрессо  Бленд (80/20)</t>
  </si>
  <si>
    <t>Эспрессо Ла-Вита (80/20)</t>
  </si>
  <si>
    <t>итого</t>
  </si>
  <si>
    <t>Смесь № 2 (40/60)</t>
  </si>
  <si>
    <t>Смесь № 4 (50/50)</t>
  </si>
  <si>
    <t>Смесь № 6 (70/30)</t>
  </si>
  <si>
    <t>Смесь № 7 (50/50)</t>
  </si>
  <si>
    <t>Смесь № 8 (60/40)</t>
  </si>
  <si>
    <t>Смесь № 9 (70/30)</t>
  </si>
  <si>
    <t>Смесь Эспрессо итальянская обжарка (10/90)</t>
  </si>
  <si>
    <t>Смесь Эспрессо (10/90)</t>
  </si>
  <si>
    <t xml:space="preserve">                                           ФИРМЕННЫЕ  СМЕСИ (арабика/робуста)</t>
  </si>
  <si>
    <t xml:space="preserve">                                            СМЕСИ ДЛЯ ВЕНДИНГА (арабика/робуста)</t>
  </si>
  <si>
    <t xml:space="preserve">Индия Плантейшн АА </t>
  </si>
  <si>
    <t xml:space="preserve">Бараона АА </t>
  </si>
  <si>
    <t xml:space="preserve"> 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</si>
  <si>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 xml:space="preserve">сумма </t>
  </si>
  <si>
    <t>Итого</t>
  </si>
  <si>
    <t xml:space="preserve">Вьетнам Далат </t>
  </si>
  <si>
    <t xml:space="preserve">                                                                                           </t>
  </si>
  <si>
    <t xml:space="preserve">Топленое молоко </t>
  </si>
  <si>
    <r>
      <t xml:space="preserve">Ипанема Дульче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</si>
  <si>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Ипанема Дульче </t>
  </si>
  <si>
    <t xml:space="preserve">Эфиопия Иргачифф </t>
  </si>
  <si>
    <t xml:space="preserve">                                        АРОМАТИЗИРОВАННЫЙ КОФЕ (на Бразилии)</t>
  </si>
  <si>
    <t>Лимон</t>
  </si>
  <si>
    <t>Личи</t>
  </si>
  <si>
    <t>Миндальный бисквит</t>
  </si>
  <si>
    <t>Ваниль ореховая</t>
  </si>
  <si>
    <t>Банан</t>
  </si>
  <si>
    <t>Ликер Малибу</t>
  </si>
  <si>
    <t>Марципан</t>
  </si>
  <si>
    <t>Забаглионе</t>
  </si>
  <si>
    <t>Рождественская выпечка</t>
  </si>
  <si>
    <t>Рафаэлло</t>
  </si>
  <si>
    <t>Ирисо-сливочный</t>
  </si>
  <si>
    <t>Овсяное печенье</t>
  </si>
  <si>
    <t>Гран Марнье</t>
  </si>
  <si>
    <r>
      <t>Панама Элида</t>
    </r>
    <r>
      <rPr>
        <b/>
        <sz val="10"/>
        <color indexed="10"/>
        <rFont val="Times New Roman"/>
        <family val="1"/>
        <charset val="204"/>
      </rPr>
      <t xml:space="preserve"> </t>
    </r>
  </si>
  <si>
    <t>Панама Элида</t>
  </si>
  <si>
    <t>цена за 200 гр. руб.с НДС</t>
  </si>
  <si>
    <t>наименование</t>
  </si>
  <si>
    <t>итого (шт.)</t>
  </si>
  <si>
    <t>фото</t>
  </si>
  <si>
    <t>цена за шт. с НДС</t>
  </si>
  <si>
    <t xml:space="preserve">наименование </t>
  </si>
  <si>
    <t>Подарочный пакет черный с логотипом (рзазмер 27,7 х 16 х 10 см)</t>
  </si>
  <si>
    <t xml:space="preserve">заказ молотый </t>
  </si>
  <si>
    <t>цена с НДС</t>
  </si>
  <si>
    <t>заказ                                        зерно</t>
  </si>
  <si>
    <t>Кофе в подарочном бархатном мешочке с открыткой, 100гр (зерно/молотый)</t>
  </si>
  <si>
    <t>Вдохновение, 100гр</t>
  </si>
  <si>
    <t>Вишня в коньяке, 100гр</t>
  </si>
  <si>
    <t>Кокосовый рай, 100гр</t>
  </si>
  <si>
    <t>Ваниль, 100гр</t>
  </si>
  <si>
    <t>Тоффи шоколадный, 100гр</t>
  </si>
  <si>
    <t>Шоколад, 100гр</t>
  </si>
  <si>
    <t>Английские сливки, 100гр</t>
  </si>
  <si>
    <t>Бейлис, 100гр</t>
  </si>
  <si>
    <t>Баварский шоколад, 100гр</t>
  </si>
  <si>
    <t>Ирландский крем, 100гр</t>
  </si>
  <si>
    <t>Сливочная ваниль, 100гр</t>
  </si>
  <si>
    <t>Английская карамель, 100гр</t>
  </si>
  <si>
    <t>Эспрессо Флоренсия, 100гр</t>
  </si>
  <si>
    <t>Марагоджип Никарагуа, 100гр</t>
  </si>
  <si>
    <t>Колумбия, 100гр</t>
  </si>
  <si>
    <t>Танзания, 100гр</t>
  </si>
  <si>
    <t>Эфиопия Сидамо Мокка, 100гр</t>
  </si>
  <si>
    <t>Бразилия Сантос, 100гр</t>
  </si>
  <si>
    <t>Коста Рика, 100гр</t>
  </si>
  <si>
    <t>Гватемала, 100гр</t>
  </si>
  <si>
    <t xml:space="preserve">Кения, 100гр </t>
  </si>
  <si>
    <t xml:space="preserve">            Помпа-дозаторы</t>
  </si>
  <si>
    <t xml:space="preserve">            Сиропы Monin, 0,25л</t>
  </si>
  <si>
    <t xml:space="preserve">                Сироп Монин Амаретто, 0,25л.</t>
  </si>
  <si>
    <t xml:space="preserve">                Сироп Монин Блю Курасао, 0,25л.</t>
  </si>
  <si>
    <t xml:space="preserve">                Сироп Монин Ваниль, 0,25л.</t>
  </si>
  <si>
    <t xml:space="preserve">                Сироп Монин Гренадин, 0,25л.</t>
  </si>
  <si>
    <t xml:space="preserve">                Сироп Монин Земляника, 0,25л.</t>
  </si>
  <si>
    <t xml:space="preserve">                Сироп Монин Карамель, 0,25л.</t>
  </si>
  <si>
    <t xml:space="preserve">                Сироп Монин Клубника, 0,25л.</t>
  </si>
  <si>
    <t xml:space="preserve">                Сироп Монин Кокос, 0,25л.</t>
  </si>
  <si>
    <t xml:space="preserve">                Сироп Монин Лесной орех, 0,25л.</t>
  </si>
  <si>
    <t xml:space="preserve">                Сироп Монин Миндаль, 0,25л.</t>
  </si>
  <si>
    <t xml:space="preserve">                Сироп Монин Мохито ментол", 0,25л.</t>
  </si>
  <si>
    <t xml:space="preserve">                Сироп Монин Шоколад, 0,25л.</t>
  </si>
  <si>
    <t xml:space="preserve">        Аксессуары бариста</t>
  </si>
  <si>
    <t xml:space="preserve">        Альтернативный кофе Hario</t>
  </si>
  <si>
    <t xml:space="preserve">        Посуда</t>
  </si>
  <si>
    <t xml:space="preserve">       Шоколад</t>
  </si>
  <si>
    <t xml:space="preserve">            Кофе в шоколаде</t>
  </si>
  <si>
    <t>итого:</t>
  </si>
  <si>
    <t>Стрип-лента с 5 карманами для продажи дрип и саше россыпью</t>
  </si>
  <si>
    <t xml:space="preserve">Листовка дрип </t>
  </si>
  <si>
    <t xml:space="preserve">       Доп. материалы </t>
  </si>
  <si>
    <t xml:space="preserve">Шоколадная карамель </t>
  </si>
  <si>
    <t>Перу</t>
  </si>
  <si>
    <t xml:space="preserve">Перу  </t>
  </si>
  <si>
    <r>
      <t xml:space="preserve">Непал Эверест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</si>
  <si>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t xml:space="preserve">Сабайон  </t>
  </si>
  <si>
    <r>
      <t xml:space="preserve">Тоффи карамельный </t>
    </r>
    <r>
      <rPr>
        <b/>
        <sz val="10"/>
        <color indexed="10"/>
        <rFont val="Times New Roman"/>
        <family val="1"/>
        <charset val="204"/>
      </rPr>
      <t xml:space="preserve"> </t>
    </r>
  </si>
  <si>
    <t>Страчиателла</t>
  </si>
  <si>
    <t xml:space="preserve">Нуга </t>
  </si>
  <si>
    <t xml:space="preserve">Страчиателла </t>
  </si>
  <si>
    <t xml:space="preserve">Тоффи карамельный </t>
  </si>
  <si>
    <r>
      <t>Непал Эверест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</si>
  <si>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Замбия АА 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</si>
  <si>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r>
      <t>Замбия АА</t>
    </r>
    <r>
      <rPr>
        <b/>
        <sz val="10"/>
        <color indexed="10"/>
        <rFont val="Times New Roman"/>
        <family val="1"/>
        <charset val="204"/>
      </rPr>
      <t xml:space="preserve">   (нет в наличии )</t>
    </r>
  </si>
  <si>
    <r>
      <t>ДОМИНИКАНА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</si>
  <si>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"Взрывная энергия"</t>
    </r>
    <r>
      <rPr>
        <sz val="9"/>
        <color indexed="8"/>
        <rFont val="Times New Roman"/>
        <family val="1"/>
        <charset val="204"/>
      </rPr>
      <t>, Состав: "Бразилия Моджиана", 100гр-1шт, Кофе в шоколаде 100гр-1шт,  Картонная коробка с окошком (20*20*4 см) –1 шт, Декор</t>
    </r>
  </si>
  <si>
    <r>
      <rPr>
        <b/>
        <sz val="9"/>
        <color indexed="8"/>
        <rFont val="Times New Roman"/>
        <family val="1"/>
        <charset val="204"/>
      </rPr>
      <t>"Всегда на подъеме"</t>
    </r>
    <r>
      <rPr>
        <sz val="9"/>
        <color indexed="8"/>
        <rFont val="Times New Roman"/>
        <family val="1"/>
        <charset val="204"/>
      </rPr>
      <t>, Состав: "Флоренсия" 200гр-1 шт, "Коста Рика", 200гр-1 шт, Деревянная коробка с сургучной печатью (25*20,5*7см)-1шт, декор</t>
    </r>
  </si>
  <si>
    <t xml:space="preserve">На молотый кофе плюс 1р. к цене </t>
  </si>
  <si>
    <t>ПОМОЛ ПО УМОЛЧАНИЮ ТОНКИЙ!</t>
  </si>
  <si>
    <t>Кофе зеленый в зернах и молотый   упаковка 200г</t>
  </si>
  <si>
    <t>зерно</t>
  </si>
  <si>
    <t>молотый</t>
  </si>
  <si>
    <t>Кофе (З) уп. 200 гр  "Бразилия Сантос"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</si>
  <si>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</si>
  <si>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t xml:space="preserve">Бразилия Моджиана </t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</si>
  <si>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   ( нет в наличии)</t>
    </r>
  </si>
  <si>
    <t>Бразилия Моджиана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</si>
  <si>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</si>
  <si>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t>Сладкарница (100% арабика)</t>
  </si>
  <si>
    <r>
      <t>ПОДАРОЧНЫЕ НАБОРЫ , можно выбрать любую крышку из предложенных, или сделать свой собственный логотип или картинку</t>
    </r>
    <r>
      <rPr>
        <b/>
        <sz val="18"/>
        <color indexed="10"/>
        <rFont val="Times New Roman"/>
        <family val="1"/>
        <charset val="204"/>
      </rPr>
      <t>*</t>
    </r>
  </si>
  <si>
    <r>
      <t>цена за шт. с НДС</t>
    </r>
    <r>
      <rPr>
        <b/>
        <sz val="14"/>
        <color indexed="10"/>
        <rFont val="Times New Roman"/>
        <family val="1"/>
        <charset val="204"/>
      </rPr>
      <t>**</t>
    </r>
  </si>
  <si>
    <r>
      <rPr>
        <sz val="14"/>
        <color indexed="10"/>
        <rFont val="Times New Roman"/>
        <family val="1"/>
        <charset val="204"/>
      </rPr>
      <t>**</t>
    </r>
    <r>
      <rPr>
        <sz val="12"/>
        <color indexed="8"/>
        <rFont val="Times New Roman"/>
        <family val="1"/>
        <charset val="204"/>
      </rPr>
      <t xml:space="preserve"> - стоимость при заказе ящиков без наполнения с нашим логотипом </t>
    </r>
  </si>
  <si>
    <r>
      <t xml:space="preserve">На крышке подарочной коробки возможно размещение логотипа Вашей компании, надписи или монохромной картинки, нанесенной с помощью лазера. 
</t>
    </r>
    <r>
      <rPr>
        <sz val="14"/>
        <color indexed="10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 xml:space="preserve">Стоимость нанесения от 100 руб./шт, в зависимости от сложности и площади.
Стоимость адаптации индивидуальной печати от 500 руб. (при предоставлении макета)
Разработка индивидуального дизайна от 1500 руб. </t>
    </r>
  </si>
  <si>
    <r>
      <rPr>
        <b/>
        <sz val="9"/>
        <color indexed="8"/>
        <rFont val="Times New Roman"/>
        <family val="1"/>
        <charset val="204"/>
      </rPr>
      <t>"Императрица"</t>
    </r>
    <r>
      <rPr>
        <sz val="9"/>
        <color indexed="8"/>
        <rFont val="Times New Roman"/>
        <family val="1"/>
        <charset val="204"/>
      </rPr>
      <t>, Состав: Дрип Колумбия, 10шт*8гр, Кофе в шоколаде 20гр, 1 шт, Чай черный "Екатерина Великая" 100гр-1шт,  Картонная коробка с окошком (20*20*4 см) –1 шт, Декор</t>
    </r>
  </si>
  <si>
    <t>скидки не предоставляются , ЦЕНЫ и колличество товара МОГУТ МЕНЯТЬСЯ ОТ ПОСТАВОК</t>
  </si>
  <si>
    <t xml:space="preserve">ЦЕНА за шт.  руб. с НДС </t>
  </si>
  <si>
    <r>
      <t>Камерун</t>
    </r>
    <r>
      <rPr>
        <b/>
        <sz val="10"/>
        <color indexed="10"/>
        <rFont val="Times New Roman"/>
        <family val="1"/>
        <charset val="204"/>
      </rPr>
      <t xml:space="preserve">   ( нет в наличии)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</si>
  <si>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>(нет в наличии)</t>
    </r>
  </si>
  <si>
    <t>ИТОГО:</t>
  </si>
  <si>
    <r>
      <t xml:space="preserve">Вьетнам КРАСНЫЙ МЁД 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</si>
  <si>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Вьетнам КРАСНЫЙ МЁД  </t>
    </r>
    <r>
      <rPr>
        <b/>
        <sz val="10"/>
        <color indexed="10"/>
        <rFont val="Times New Roman"/>
        <family val="1"/>
        <charset val="204"/>
      </rPr>
      <t xml:space="preserve">(нет в наличии) </t>
    </r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</si>
  <si>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</si>
  <si>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t>Сироп "Черная смородина" 250мл</t>
  </si>
  <si>
    <t>Сироп "Ирландский"  250мл</t>
  </si>
  <si>
    <t>Сироп "Шоколадное печенье" 250мл</t>
  </si>
  <si>
    <r>
      <t xml:space="preserve">                                        АРОМАТИЗИРОВАННЫЙ КОФЕ (</t>
    </r>
    <r>
      <rPr>
        <b/>
        <sz val="12"/>
        <color indexed="10"/>
        <rFont val="Times New Roman"/>
        <family val="1"/>
        <charset val="204"/>
      </rPr>
      <t>на МАРАГОДЖИПЕ</t>
    </r>
    <r>
      <rPr>
        <b/>
        <sz val="12"/>
        <color indexed="8"/>
        <rFont val="Times New Roman"/>
        <family val="1"/>
        <charset val="204"/>
      </rPr>
      <t xml:space="preserve">)  </t>
    </r>
    <r>
      <rPr>
        <b/>
        <sz val="12"/>
        <color indexed="40"/>
        <rFont val="Times New Roman"/>
        <family val="1"/>
        <charset val="204"/>
      </rPr>
      <t>NEW!</t>
    </r>
  </si>
  <si>
    <t>Кения АА ТОП</t>
  </si>
  <si>
    <r>
      <t>Кения АА ТОП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</si>
  <si>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Бразилия Сантос </t>
  </si>
  <si>
    <t>Конголезский кофе  (100% Робуста Индонезия )</t>
  </si>
  <si>
    <t>Саше Бразилия Сантос (8г.х 8 шт.)</t>
  </si>
  <si>
    <t>Саше Ирландский крем (8г.х 8 шт.)</t>
  </si>
  <si>
    <r>
      <t xml:space="preserve">Камерун  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</si>
  <si>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r>
      <t xml:space="preserve">Сироп "Макадамия"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</si>
  <si>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"Черная Бузина" «Монин»;250мл; </t>
    </r>
    <r>
      <rPr>
        <b/>
        <sz val="10"/>
        <color indexed="10"/>
        <rFont val="Times New Roman"/>
        <family val="1"/>
        <charset val="204"/>
      </rPr>
      <t xml:space="preserve">NEW    </t>
    </r>
    <r>
      <rPr>
        <sz val="10"/>
        <color indexed="8"/>
        <rFont val="Times New Roman"/>
        <family val="1"/>
        <charset val="204"/>
      </rPr>
      <t xml:space="preserve">                                  </t>
    </r>
  </si>
  <si>
    <r>
      <t xml:space="preserve">Сироп "Имбирный пряник"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</si>
  <si>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"Маракуйя"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</si>
  <si>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"Пина Колада"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</si>
  <si>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>Сироп "Корица" «Монин»;стекло;250мл;</t>
    </r>
    <r>
      <rPr>
        <b/>
        <sz val="10"/>
        <color indexed="10"/>
        <rFont val="Times New Roman"/>
        <family val="1"/>
        <charset val="204"/>
      </rPr>
      <t xml:space="preserve"> NEW</t>
    </r>
  </si>
  <si>
    <r>
      <t xml:space="preserve">Сироп "Персик" «Монин»;стекло;250мл; </t>
    </r>
    <r>
      <rPr>
        <sz val="10"/>
        <color indexed="10"/>
        <rFont val="Times New Roman"/>
        <family val="1"/>
        <charset val="204"/>
      </rPr>
      <t>NEW</t>
    </r>
  </si>
  <si>
    <r>
      <t xml:space="preserve">Сироп "Роза"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</si>
  <si>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Соленая карамель               </t>
    </r>
    <r>
      <rPr>
        <b/>
        <sz val="10"/>
        <color indexed="10"/>
        <rFont val="Times New Roman"/>
        <family val="1"/>
        <charset val="204"/>
      </rPr>
      <t xml:space="preserve">      NEW!</t>
    </r>
  </si>
  <si>
    <r>
      <t xml:space="preserve">Бельгийские вафли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     NEW!</t>
    </r>
  </si>
  <si>
    <r>
      <t xml:space="preserve">Солнечный микс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</si>
  <si>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</si>
  <si>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</si>
  <si>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Халва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NEW!</t>
    </r>
  </si>
  <si>
    <r>
      <t xml:space="preserve">Бельгийские вафли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</si>
  <si>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Солнечный микс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</si>
  <si>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</si>
  <si>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>NEW!</t>
    </r>
  </si>
  <si>
    <r>
      <t xml:space="preserve">Халва 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</si>
  <si>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t>Новые ароматы кофе в ассортименте!</t>
  </si>
  <si>
    <t>1)Дрип Бразилия Сантос (8г.х 8 шт.)</t>
  </si>
  <si>
    <t>2)Дрип Колумбия (8г.х 8 шт.)</t>
  </si>
  <si>
    <t>3)Дрип Флоренсия (8г.х 8 шт.)</t>
  </si>
  <si>
    <t>4)Дрип Ирландский крем (8г.х 8 шт.)</t>
  </si>
  <si>
    <t>5)Дрип Вишневый десерт  (8г.х 8 шт.)</t>
  </si>
  <si>
    <t xml:space="preserve">6)Дрип Шоколадный тоффи    (8г.х 8 шт.) </t>
  </si>
  <si>
    <r>
      <t xml:space="preserve">Ииндонезия БАЛИ  </t>
    </r>
    <r>
      <rPr>
        <b/>
        <sz val="10"/>
        <color indexed="10"/>
        <rFont val="Times New Roman"/>
        <family val="1"/>
        <charset val="204"/>
      </rPr>
      <t xml:space="preserve"> ( нет в наличии)         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36"/>
        <rFont val="Times New Roman"/>
        <family val="1"/>
        <charset val="204"/>
      </rPr>
      <t xml:space="preserve">   </t>
    </r>
  </si>
  <si>
    <r>
      <t xml:space="preserve">Ииндонезия БАЛИ      </t>
    </r>
    <r>
      <rPr>
        <b/>
        <sz val="10"/>
        <color indexed="10"/>
        <rFont val="Times New Roman"/>
        <family val="1"/>
        <charset val="204"/>
      </rPr>
      <t xml:space="preserve">   ( нет в наличии)             </t>
    </r>
    <r>
      <rPr>
        <b/>
        <sz val="10"/>
        <color indexed="8"/>
        <rFont val="Times New Roman"/>
        <family val="1"/>
        <charset val="204"/>
      </rPr>
      <t xml:space="preserve">  </t>
    </r>
    <r>
      <rPr>
        <b/>
        <sz val="10"/>
        <color indexed="36"/>
        <rFont val="Times New Roman"/>
        <family val="1"/>
        <charset val="204"/>
      </rPr>
      <t xml:space="preserve">     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</si>
  <si>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</si>
  <si>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Гондурас  </t>
    </r>
    <r>
      <rPr>
        <b/>
        <sz val="10"/>
        <rFont val="Times New Roman"/>
        <family val="1"/>
        <charset val="204"/>
      </rPr>
      <t xml:space="preserve">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</si>
  <si>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Гондурас   </t>
    </r>
    <r>
      <rPr>
        <b/>
        <sz val="10"/>
        <color indexed="10"/>
        <rFont val="Times New Roman"/>
        <family val="1"/>
        <charset val="204"/>
      </rPr>
      <t xml:space="preserve">        </t>
    </r>
    <r>
      <rPr>
        <b/>
        <sz val="10"/>
        <rFont val="Times New Roman"/>
        <family val="1"/>
        <charset val="204"/>
      </rPr>
      <t xml:space="preserve">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</si>
  <si>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Вьетнам 18 СКРИН</t>
  </si>
  <si>
    <t>Кения (узнать) НЕТ В НАЛИЧИИ</t>
  </si>
  <si>
    <t>Колумбия Супремо</t>
  </si>
  <si>
    <t>Колумбия Эксельсо</t>
  </si>
  <si>
    <r>
      <t xml:space="preserve">Никарагуа  Роял </t>
    </r>
    <r>
      <rPr>
        <b/>
        <sz val="10"/>
        <color indexed="10"/>
        <rFont val="Times New Roman"/>
        <family val="1"/>
        <charset val="204"/>
      </rPr>
      <t xml:space="preserve">  (нет в наличии)               </t>
    </r>
  </si>
  <si>
    <r>
      <t>Никарагуа Роял (</t>
    </r>
    <r>
      <rPr>
        <b/>
        <sz val="10"/>
        <color indexed="10"/>
        <rFont val="Times New Roman"/>
        <family val="1"/>
        <charset val="204"/>
      </rPr>
      <t xml:space="preserve">нет в наличии)         </t>
    </r>
    <r>
      <rPr>
        <b/>
        <sz val="10"/>
        <color indexed="8"/>
        <rFont val="Times New Roman"/>
        <family val="1"/>
        <charset val="204"/>
      </rPr>
      <t xml:space="preserve">               </t>
    </r>
  </si>
  <si>
    <t>Перу  washed (нет в наличии)</t>
  </si>
  <si>
    <r>
      <t xml:space="preserve">Перу  washed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</si>
  <si>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 xml:space="preserve">Робуста Уганда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</si>
  <si>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Робуста Уганда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</si>
  <si>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t>Бразилия Сантос Файн кап</t>
  </si>
  <si>
    <r>
      <t xml:space="preserve">Бразилия Гуд кап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</si>
  <si>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Бразилия Гуд кап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</si>
  <si>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r>
      <t>Танзания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</si>
  <si>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Танзания </t>
  </si>
  <si>
    <t>Наименование</t>
  </si>
  <si>
    <t xml:space="preserve">Коста Рика </t>
  </si>
  <si>
    <t>Бразилия Бурбон</t>
  </si>
  <si>
    <r>
      <t>Бразилия Бурбон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</si>
  <si>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«Запад &amp; Восток»</t>
    </r>
    <r>
      <rPr>
        <sz val="9"/>
        <color indexed="8"/>
        <rFont val="Times New Roman"/>
        <family val="1"/>
        <charset val="204"/>
      </rPr>
      <t>, Состав: «ЭспрессоФлоренсия» 100 гр–1шт, «Колумбия» 100 гр–1шт, З</t>
    </r>
    <r>
      <rPr>
        <sz val="9"/>
        <rFont val="Times New Roman"/>
        <family val="1"/>
        <charset val="204"/>
      </rPr>
      <t>еленый чай «Сенча» 100 гр–1 шт,Черный чай цейлон «Черный Махаон»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100 гр–1 шт, Френч-пресс 350 мл –1шт, 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</si>
  <si>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"В дорогу АССОРТИ"</t>
    </r>
    <r>
      <rPr>
        <sz val="9"/>
        <color indexed="8"/>
        <rFont val="Times New Roman"/>
        <family val="1"/>
        <charset val="204"/>
      </rPr>
      <t xml:space="preserve"> Дрип-кофе в ассортименте 8гр- 10шт, коробка деревянная (11*13,5*8,5см) с сургучной печатью 1 шт</t>
    </r>
  </si>
  <si>
    <t>Кофе «Кения» в подарочном тубусе, 250 гр., в зерне</t>
  </si>
  <si>
    <t>Кофе «Колумбия Супремо» в подарочном тубусе, 250 гр., в зерне</t>
  </si>
  <si>
    <t>Кофе «Бразилия Бурбон» в подарочном тубусе, 250 гр., в зерне</t>
  </si>
  <si>
    <t>Кофе «Марагоджип Никарагуа» в подарочном тубусе, 250 гр., в зерне</t>
  </si>
  <si>
    <t>Кофе «Блю Маунтин» в подарочном тубусе, 250 гр., в зерне</t>
  </si>
  <si>
    <t xml:space="preserve">Кофе «Доминикана» в подарочном тубусе, 250 гр., в зерне </t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</si>
  <si>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</si>
  <si>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</si>
  <si>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(молотый)</t>
    </r>
  </si>
  <si>
    <t>ИТОГО  (руб.)</t>
  </si>
  <si>
    <r>
      <t xml:space="preserve">Кофе зеленый в зернах и молотый  </t>
    </r>
    <r>
      <rPr>
        <b/>
        <sz val="11"/>
        <color indexed="10"/>
        <rFont val="Times New Roman"/>
        <family val="1"/>
        <charset val="204"/>
      </rPr>
      <t xml:space="preserve"> упаковка 1000г</t>
    </r>
  </si>
  <si>
    <t>цена /1кг/молотый</t>
  </si>
  <si>
    <t>цена /1кг/    зерно</t>
  </si>
  <si>
    <t>кол-во/кг</t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</si>
  <si>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(В ЗЕРНЕ)</t>
    </r>
  </si>
  <si>
    <t>Ф О Р М А      З А К А З А</t>
  </si>
  <si>
    <r>
      <t xml:space="preserve">Цена </t>
    </r>
    <r>
      <rPr>
        <b/>
        <sz val="10"/>
        <color indexed="10"/>
        <rFont val="Times New Roman"/>
        <family val="1"/>
        <charset val="204"/>
      </rPr>
      <t>/</t>
    </r>
    <r>
      <rPr>
        <b/>
        <sz val="12"/>
        <color indexed="10"/>
        <rFont val="Times New Roman"/>
        <family val="1"/>
        <charset val="204"/>
      </rPr>
      <t>0,5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>кг</t>
    </r>
    <r>
      <rPr>
        <b/>
        <sz val="10"/>
        <rFont val="Times New Roman"/>
        <family val="1"/>
        <charset val="204"/>
      </rPr>
      <t xml:space="preserve"> (с ндс)</t>
    </r>
  </si>
  <si>
    <t>помол:  тонкий/  средний</t>
  </si>
  <si>
    <r>
      <t>Цена /</t>
    </r>
    <r>
      <rPr>
        <b/>
        <sz val="10"/>
        <color indexed="10"/>
        <rFont val="Times New Roman"/>
        <family val="1"/>
        <charset val="204"/>
      </rPr>
      <t>1 кг</t>
    </r>
    <r>
      <rPr>
        <b/>
        <sz val="10"/>
        <rFont val="Times New Roman"/>
        <family val="1"/>
        <charset val="204"/>
      </rPr>
      <t xml:space="preserve"> (с ндс)</t>
    </r>
  </si>
  <si>
    <t>форма заказа АРОМАТИКА  БРАЗИЛИЯ</t>
  </si>
  <si>
    <t>форма заказа АРОМАТИКА  Марагоджип</t>
  </si>
  <si>
    <r>
      <t xml:space="preserve">кол-во в   0,5КГ / 1шт.   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</si>
  <si>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в   0,5КГ / 1шт.    </t>
    </r>
    <r>
      <rPr>
        <sz val="9"/>
        <color indexed="10"/>
        <rFont val="Times New Roman"/>
        <family val="1"/>
        <charset val="204"/>
      </rPr>
      <t xml:space="preserve"> (В ЗЕРНЕ)</t>
    </r>
  </si>
  <si>
    <r>
      <t xml:space="preserve">кол-во     1КГ / 1 шт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</si>
  <si>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</si>
  <si>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</si>
  <si>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 кол-во             1КГ / 1 шт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</si>
  <si>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</si>
  <si>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АРОМАТИКА  БРАЗИЛИЯ </t>
    </r>
    <r>
      <rPr>
        <b/>
        <sz val="9"/>
        <color indexed="10"/>
        <rFont val="Times New Roman"/>
        <family val="1"/>
        <charset val="204"/>
      </rPr>
      <t xml:space="preserve">  1кг</t>
    </r>
    <r>
      <rPr>
        <b/>
        <sz val="9"/>
        <color indexed="8"/>
        <rFont val="Times New Roman"/>
        <family val="1"/>
        <charset val="204"/>
      </rPr>
      <t xml:space="preserve">  (с ндс)                </t>
    </r>
  </si>
  <si>
    <r>
      <t xml:space="preserve">АРОМАТИКА  БРАЗИЛИЯ  </t>
    </r>
    <r>
      <rPr>
        <b/>
        <sz val="9"/>
        <color indexed="10"/>
        <rFont val="Times New Roman"/>
        <family val="1"/>
        <charset val="204"/>
      </rPr>
      <t xml:space="preserve"> 0,5 кг</t>
    </r>
    <r>
      <rPr>
        <b/>
        <sz val="9"/>
        <color indexed="8"/>
        <rFont val="Times New Roman"/>
        <family val="1"/>
        <charset val="204"/>
      </rPr>
      <t xml:space="preserve"> (с ндс)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</si>
  <si>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0,5кг</t>
    </r>
    <r>
      <rPr>
        <b/>
        <sz val="9"/>
        <color indexed="8"/>
        <rFont val="Times New Roman"/>
        <family val="1"/>
        <charset val="204"/>
      </rPr>
      <t xml:space="preserve"> (с ндс)        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</si>
  <si>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1кг </t>
    </r>
    <r>
      <rPr>
        <b/>
        <sz val="9"/>
        <color indexed="8"/>
        <rFont val="Times New Roman"/>
        <family val="1"/>
        <charset val="204"/>
      </rPr>
      <t xml:space="preserve"> (с ндс)                </t>
    </r>
  </si>
  <si>
    <r>
      <t xml:space="preserve">кол-во 1КГ / 1 шт </t>
    </r>
    <r>
      <rPr>
        <sz val="9"/>
        <color indexed="10"/>
        <rFont val="Times New Roman"/>
        <family val="1"/>
        <charset val="204"/>
      </rPr>
      <t>(В ЗЕРНЕ)</t>
    </r>
  </si>
  <si>
    <r>
      <rPr>
        <b/>
        <sz val="9"/>
        <color indexed="8"/>
        <rFont val="Times New Roman"/>
        <family val="1"/>
        <charset val="204"/>
      </rPr>
      <t>"Чудесное пробуждение</t>
    </r>
    <r>
      <rPr>
        <sz val="9"/>
        <color indexed="8"/>
        <rFont val="Times New Roman"/>
        <family val="1"/>
        <charset val="204"/>
      </rPr>
      <t>", Сосав: "Бразилия Моджиана", 100гр-1 шт,  Кофе в шоколаде 100гр-1 шт, Чай черный "Император" 100гр-1 шт, Деревянная коробка с сургучной печатью (25*20,5*7см)-1шт, декор</t>
    </r>
  </si>
  <si>
    <r>
      <rPr>
        <b/>
        <sz val="9"/>
        <color indexed="8"/>
        <rFont val="Times New Roman"/>
        <family val="1"/>
        <charset val="204"/>
      </rPr>
      <t>"Жаркий сюрприз"</t>
    </r>
    <r>
      <rPr>
        <sz val="9"/>
        <color indexed="8"/>
        <rFont val="Times New Roman"/>
        <family val="1"/>
        <charset val="204"/>
      </rPr>
      <t>, Сос</t>
    </r>
    <r>
      <rPr>
        <sz val="9"/>
        <rFont val="Times New Roman"/>
        <family val="1"/>
        <charset val="204"/>
      </rPr>
      <t>тав: "Эфиопия Сидамо Мокка 200гр -1 шт,</t>
    </r>
    <r>
      <rPr>
        <sz val="9"/>
        <color indexed="8"/>
        <rFont val="Times New Roman"/>
        <family val="1"/>
        <charset val="204"/>
      </rPr>
      <t xml:space="preserve">  Кофе в шоколаде 100гр-1 уп., Шоколад молочный 5гр - 5 шт, </t>
    </r>
    <r>
      <rPr>
        <sz val="9"/>
        <rFont val="Times New Roman"/>
        <family val="1"/>
        <charset val="204"/>
      </rPr>
      <t xml:space="preserve"> Бокал Паб (стекло)-1 шт, Деревянная коробка (30*20*10 см) –1 шт, Декор</t>
    </r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</si>
  <si>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до 10 пачек</t>
    </r>
  </si>
  <si>
    <t>КАПСУЛЫ,  тип капсул: nespresso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</si>
  <si>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от 11 пачек</t>
    </r>
  </si>
  <si>
    <t>Эспрессо  Флоренсия (100% арабика)</t>
  </si>
  <si>
    <r>
      <rPr>
        <b/>
        <sz val="9"/>
        <color indexed="8"/>
        <rFont val="Times New Roman"/>
        <family val="1"/>
        <charset val="204"/>
      </rPr>
      <t>«Мегаполис»</t>
    </r>
    <r>
      <rPr>
        <sz val="9"/>
        <color indexed="8"/>
        <rFont val="Times New Roman"/>
        <family val="1"/>
        <charset val="204"/>
      </rPr>
      <t>, Состав: «Эспрессо Флоренсия» 200 гр–1 шт, Drip Coffee«Флоренсия» 8 гр–8 шт,Кофейные зерна в шоколаде -100 гр, Шоколад темный 5 гр–5 шт,Деревянная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</si>
  <si>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"Карнавал"</t>
    </r>
    <r>
      <rPr>
        <sz val="9"/>
        <color indexed="8"/>
        <rFont val="Times New Roman"/>
        <family val="1"/>
        <charset val="204"/>
      </rPr>
      <t xml:space="preserve"> Состав: "Сидамо Мокка" 200гр-1 шт, Френч-пресс 350мл-1шт, Кофе в шоколаде 100гр-1шт, Чай черный "Мишки Га</t>
    </r>
    <r>
      <rPr>
        <sz val="9"/>
        <rFont val="Times New Roman"/>
        <family val="1"/>
        <charset val="204"/>
      </rPr>
      <t>мми" 100гр-1 шт,  Шоколад молочный 5 гр-5 шт, Бокал Паб  стекло; 200мл</t>
    </r>
    <r>
      <rPr>
        <sz val="9"/>
        <color indexed="8"/>
        <rFont val="Times New Roman"/>
        <family val="1"/>
        <charset val="204"/>
      </rPr>
      <t xml:space="preserve">, деревянная коробка (30*20*10 см) –1 шт, Декор </t>
    </r>
  </si>
  <si>
    <t>Заказ до 10 пачек (по 10 шт)</t>
  </si>
  <si>
    <t>Заказ ОТ 11 пачек (по 10 шт)</t>
  </si>
  <si>
    <r>
      <t>Марагоджип Колумбия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</si>
  <si>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Смесь № 1 (60% /40)</t>
  </si>
  <si>
    <r>
      <t>Марагоджип Колумбия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</si>
  <si>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r>
      <t>Марагоджип Никарагуа</t>
    </r>
    <r>
      <rPr>
        <b/>
        <sz val="10"/>
        <color indexed="10"/>
        <rFont val="Times New Roman"/>
        <family val="1"/>
        <charset val="204"/>
      </rPr>
      <t xml:space="preserve">  </t>
    </r>
  </si>
  <si>
    <t>Марагоджип Никарагуа</t>
  </si>
  <si>
    <r>
      <t xml:space="preserve">Бразилия Фенси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</si>
  <si>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 xml:space="preserve">ДОМИНИКАНА </t>
  </si>
  <si>
    <r>
      <t xml:space="preserve">Бурунди  </t>
    </r>
    <r>
      <rPr>
        <b/>
        <sz val="10"/>
        <color indexed="10"/>
        <rFont val="Times New Roman"/>
        <family val="1"/>
        <charset val="204"/>
      </rPr>
      <t xml:space="preserve">  нет в наличии</t>
    </r>
  </si>
  <si>
    <t>Чапут Флоренсия (8г.х 8 шт.)</t>
  </si>
  <si>
    <t>Чапут Бленд (8г.х 8 шт.)</t>
  </si>
  <si>
    <t>Чапут Ирландские сливки (8г.х 8 шт.)</t>
  </si>
  <si>
    <t>Чапут Английская карамель  (8г.х 8 шт.)</t>
  </si>
  <si>
    <t>Чапут Бразилия Моджиана (8г.х 8 шт.)</t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</si>
  <si>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Бразилия Сантос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</si>
  <si>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</si>
  <si>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>Колумбия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</si>
  <si>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Ирландский крем 8г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</si>
  <si>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Шоколадный тоффи                   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</si>
  <si>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Вишневый десерт 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</si>
  <si>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Ирландский крем 8г.</t>
    </r>
  </si>
  <si>
    <r>
      <rPr>
        <b/>
        <sz val="10"/>
        <color rgb="FF0070C0"/>
        <rFont val="Times New Roman"/>
        <family val="1"/>
        <charset val="204"/>
      </rPr>
      <t xml:space="preserve">Саше </t>
    </r>
    <r>
      <rPr>
        <b/>
        <sz val="10"/>
        <color theme="1"/>
        <rFont val="Times New Roman"/>
        <family val="1"/>
        <charset val="204"/>
      </rPr>
      <t>Бразилия Сантос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</si>
  <si>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Флоренсия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</si>
  <si>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Бразилия Моджиана 8г.</t>
    </r>
  </si>
  <si>
    <r>
      <rPr>
        <b/>
        <sz val="10"/>
        <color rgb="FF7030A0"/>
        <rFont val="Times New Roman"/>
        <family val="1"/>
        <charset val="204"/>
      </rPr>
      <t>Чапут</t>
    </r>
    <r>
      <rPr>
        <b/>
        <sz val="10"/>
        <color theme="1"/>
        <rFont val="Times New Roman"/>
        <family val="1"/>
        <charset val="204"/>
      </rPr>
      <t xml:space="preserve"> Английская карамель  8г.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</si>
  <si>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заказе до 10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</si>
  <si>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11 до 50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</si>
  <si>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51 до 100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</si>
  <si>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более 100 упак.</t>
    </r>
  </si>
  <si>
    <r>
      <t xml:space="preserve">КОФЕ В ФИЛЬТР-ПАКЕТАХ </t>
    </r>
    <r>
      <rPr>
        <b/>
        <sz val="14"/>
        <color indexed="10"/>
        <rFont val="Times New Roman"/>
        <family val="1"/>
        <charset val="204"/>
      </rPr>
      <t>РОССЫПЬЮ</t>
    </r>
  </si>
  <si>
    <r>
      <t>КОФЕ В ЧАПУТАХ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rgb="FF0070C0"/>
        <rFont val="Times New Roman"/>
        <family val="1"/>
        <charset val="204"/>
      </rPr>
      <t>- БЕЗ ДОСТУПА КИСЛОРОДА!</t>
    </r>
    <r>
      <rPr>
        <b/>
        <sz val="11"/>
        <color indexed="10"/>
        <rFont val="Times New Roman"/>
        <family val="1"/>
        <charset val="204"/>
      </rPr>
      <t xml:space="preserve">   </t>
    </r>
    <r>
      <rPr>
        <b/>
        <sz val="11"/>
        <color theme="1"/>
        <rFont val="Times New Roman"/>
        <family val="1"/>
        <charset val="204"/>
      </rPr>
      <t>В одной упаковке - 8шт!</t>
    </r>
  </si>
  <si>
    <r>
      <t>КОФЕ В САШЕ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b/>
        <sz val="11"/>
        <color theme="1"/>
        <rFont val="Times New Roman"/>
        <family val="1"/>
        <charset val="204"/>
      </rPr>
      <t xml:space="preserve"> В одной упаковке - 8шт!</t>
    </r>
  </si>
  <si>
    <t>*пакет запаивается в камере с азотной средой без доступа кислорода.</t>
  </si>
  <si>
    <t>видео</t>
  </si>
  <si>
    <r>
      <t>Бурунди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</si>
  <si>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Бленд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</si>
  <si>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Ирландские сливки 8г.</t>
    </r>
  </si>
  <si>
    <r>
      <t xml:space="preserve">Бразилия Руби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</si>
  <si>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Йемен Мокка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</si>
  <si>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r>
      <t xml:space="preserve">Йемен Мокка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</si>
  <si>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Фенси 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</si>
  <si>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Индонезия Лювак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</si>
  <si>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КОФЕ В ДРИП-ПАКЕТЕ и </t>
    </r>
    <r>
      <rPr>
        <b/>
        <sz val="10"/>
        <color rgb="FFFF0000"/>
        <rFont val="Times New Roman"/>
        <family val="1"/>
        <charset val="204"/>
      </rPr>
      <t>VFR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</t>
    </r>
    <r>
      <rPr>
        <b/>
        <sz val="10"/>
        <color rgb="FF0070C0"/>
        <rFont val="Times New Roman"/>
        <family val="1"/>
        <charset val="204"/>
      </rPr>
      <t xml:space="preserve">  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theme="1"/>
        <rFont val="Times New Roman"/>
        <family val="1"/>
        <charset val="204"/>
      </rPr>
      <t xml:space="preserve">В одной упаковке- 8шт! </t>
    </r>
  </si>
  <si>
    <t>видео дрип</t>
  </si>
  <si>
    <r>
      <rPr>
        <b/>
        <sz val="10"/>
        <color rgb="FFFF0000"/>
        <rFont val="Times New Roman"/>
        <family val="1"/>
        <charset val="204"/>
      </rPr>
      <t xml:space="preserve">VFR </t>
    </r>
    <r>
      <rPr>
        <b/>
        <sz val="10"/>
        <color theme="1"/>
        <rFont val="Times New Roman"/>
        <family val="1"/>
        <charset val="204"/>
      </rPr>
      <t>Бразилия Сантос  8г.</t>
    </r>
  </si>
  <si>
    <r>
      <rPr>
        <b/>
        <sz val="10"/>
        <color rgb="FFFF0000"/>
        <rFont val="Times New Roman"/>
        <family val="1"/>
        <charset val="204"/>
      </rPr>
      <t xml:space="preserve">НОВИНКА 23г!     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8) Бразилия Сантос в </t>
    </r>
    <r>
      <rPr>
        <b/>
        <sz val="14"/>
        <color rgb="FFFF0000"/>
        <rFont val="Times New Roman"/>
        <family val="1"/>
        <charset val="204"/>
      </rPr>
      <t>VFR</t>
    </r>
    <r>
      <rPr>
        <b/>
        <sz val="10"/>
        <color theme="1"/>
        <rFont val="Times New Roman"/>
        <family val="1"/>
        <charset val="204"/>
      </rPr>
      <t xml:space="preserve">  (8г.х 6 шт.)       
</t>
    </r>
    <r>
      <rPr>
        <sz val="10"/>
        <color theme="1"/>
        <rFont val="Times New Roman"/>
        <family val="1"/>
        <charset val="204"/>
      </rPr>
      <t>Фильтр-пакет VFR – устойчив и крепится в 3 точках на чашке. Широкая горловина позволяет проливать воду круговыми движениями, насыщая кофе и позволяя ему завариваться более равномерно.</t>
    </r>
  </si>
  <si>
    <r>
      <rPr>
        <b/>
        <sz val="9"/>
        <color indexed="8"/>
        <rFont val="Times New Roman"/>
        <family val="1"/>
        <charset val="204"/>
      </rPr>
      <t xml:space="preserve">"Для него" </t>
    </r>
    <r>
      <rPr>
        <sz val="9"/>
        <color indexed="8"/>
        <rFont val="Times New Roman"/>
        <family val="1"/>
        <charset val="204"/>
      </rPr>
      <t xml:space="preserve"> Состав: пачка дрип- пакет (8ш*8г), Кофе 200гр зерно "Флоренсия" (1), пакет подарочный</t>
    </r>
  </si>
  <si>
    <r>
      <rPr>
        <b/>
        <sz val="9"/>
        <color indexed="8"/>
        <rFont val="Times New Roman"/>
        <family val="1"/>
        <charset val="204"/>
      </rPr>
      <t>"Магия бодрости"</t>
    </r>
    <r>
      <rPr>
        <sz val="9"/>
        <color indexed="8"/>
        <rFont val="Times New Roman"/>
        <family val="1"/>
        <charset val="204"/>
      </rPr>
      <t xml:space="preserve">   Состав: кофе в дрип- пакете (8ш*8г) Бразилия Сантос, 10 капсул Флоренсия,  пакет подарочный</t>
    </r>
  </si>
  <si>
    <r>
      <rPr>
        <b/>
        <sz val="9"/>
        <color indexed="8"/>
        <rFont val="Times New Roman"/>
        <family val="1"/>
        <charset val="204"/>
      </rPr>
      <t>«Вкус Ирландии»</t>
    </r>
    <r>
      <rPr>
        <sz val="9"/>
        <color indexed="8"/>
        <rFont val="Times New Roman"/>
        <family val="1"/>
        <charset val="204"/>
      </rPr>
      <t xml:space="preserve">, Состав: «Рождественская выпечка» 200 гр–1шт, Drip Coffee «Ирландский крем» 8 гр–5 </t>
    </r>
    <r>
      <rPr>
        <sz val="9"/>
        <rFont val="Times New Roman"/>
        <family val="1"/>
        <charset val="204"/>
      </rPr>
      <t>шт, Кофейные зерна в шоколаде -100 гр,Бокал "Акапулько" "Айриш Кофе"; стекло; 280мл.</t>
    </r>
    <r>
      <rPr>
        <sz val="9"/>
        <color indexed="8"/>
        <rFont val="Times New Roman"/>
        <family val="1"/>
        <charset val="204"/>
      </rPr>
      <t>, Деревянная коробка (30*20*10 см) –1 шт, Декор</t>
    </r>
  </si>
  <si>
    <r>
      <t xml:space="preserve">Гватемала Пакамара      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</si>
  <si>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(осталось мало)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</si>
  <si>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</si>
  <si>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Руанда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</si>
  <si>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Гватемала Пакамара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</si>
  <si>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 xml:space="preserve"> (нет в наличии) </t>
    </r>
    <r>
      <rPr>
        <b/>
        <sz val="10"/>
        <color indexed="8"/>
        <rFont val="Times New Roman"/>
        <family val="1"/>
        <charset val="204"/>
      </rPr>
      <t xml:space="preserve">          </t>
    </r>
  </si>
  <si>
    <r>
      <t>Руанда</t>
    </r>
    <r>
      <rPr>
        <b/>
        <sz val="10"/>
        <color rgb="FFFF0000"/>
        <rFont val="Times New Roman"/>
        <family val="1"/>
        <charset val="204"/>
      </rPr>
      <t xml:space="preserve"> (нет в наличии)   </t>
    </r>
  </si>
  <si>
    <t xml:space="preserve">Индонезия Сулавеси </t>
  </si>
  <si>
    <t xml:space="preserve">Индонезия Сулавеси      </t>
  </si>
  <si>
    <t xml:space="preserve">        Сахар . Минимальный заказ 5кг</t>
  </si>
  <si>
    <t>Марагоджип Гватемала</t>
  </si>
  <si>
    <r>
      <t xml:space="preserve">Марагоджип Гватемала  </t>
    </r>
    <r>
      <rPr>
        <b/>
        <sz val="10"/>
        <color rgb="FF00000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</si>
  <si>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«Для неѐ»</t>
    </r>
    <r>
      <rPr>
        <sz val="9"/>
        <color indexed="8"/>
        <rFont val="Times New Roman"/>
        <family val="1"/>
        <charset val="204"/>
      </rPr>
      <t>, Состав: «Танзания» 100 гр–1шт, «Бразилия Моджиана» 100 гр–1шт, Картонная коробка с окошком (20*20*4 см) –1 шт, Декор</t>
    </r>
  </si>
  <si>
    <t>https://www.youtube.com/watch?v=rm3y4vLhLDc</t>
  </si>
  <si>
    <t>https://www.youtube.com/watch?v=d_lGzKjoRss</t>
  </si>
  <si>
    <t>https://www.youtube.com/watch?v=wx_-1LwuwJ4</t>
  </si>
  <si>
    <r>
      <t xml:space="preserve">Чизкейк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</si>
  <si>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rFont val="Times New Roman"/>
        <family val="1"/>
        <charset val="204"/>
      </rPr>
      <t>Бокал «Глинтвейн»,</t>
    </r>
    <r>
      <rPr>
        <sz val="10"/>
        <rFont val="Times New Roman"/>
        <family val="1"/>
        <charset val="204"/>
      </rPr>
      <t xml:space="preserve"> стекло, 200мл; D=75, H=135, L=330мм</t>
    </r>
  </si>
  <si>
    <r>
      <rPr>
        <b/>
        <sz val="10"/>
        <rFont val="Times New Roman"/>
        <family val="1"/>
        <charset val="204"/>
      </rPr>
      <t>Бокал Паб «Айриш Кофе» 215мл</t>
    </r>
    <r>
      <rPr>
        <sz val="10"/>
        <rFont val="Times New Roman"/>
        <family val="1"/>
        <charset val="204"/>
      </rPr>
      <t>, стекло, D=75, H=145, L=108мм</t>
    </r>
  </si>
  <si>
    <r>
      <t xml:space="preserve">                Помпа-дозатор для сиропов 10 мл(1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</si>
  <si>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    Помпа-дозатор для сиропов 10 мл,(0.7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</si>
  <si>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Ложка-весы JoeFrex, электронная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</si>
  <si>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Зажим</t>
    </r>
    <r>
      <rPr>
        <sz val="10"/>
        <color theme="1"/>
        <rFont val="Times New Roman"/>
        <family val="1"/>
        <charset val="204"/>
      </rPr>
      <t xml:space="preserve"> (дерево) с логотипом Ко энд Фе,                                                          общая длина 15см</t>
    </r>
  </si>
  <si>
    <r>
      <rPr>
        <b/>
        <sz val="10"/>
        <color theme="1"/>
        <rFont val="Times New Roman"/>
        <family val="1"/>
        <charset val="204"/>
      </rPr>
      <t>Кофе в шоколадной глазури, 20 гр пачка</t>
    </r>
    <r>
      <rPr>
        <sz val="10"/>
        <color theme="1"/>
        <rFont val="Times New Roman"/>
        <family val="1"/>
        <charset val="204"/>
      </rPr>
      <t xml:space="preserve"> (ДхВхШ 8х1,7х3,75 см)</t>
    </r>
  </si>
  <si>
    <r>
      <rPr>
        <b/>
        <sz val="10"/>
        <color theme="1"/>
        <rFont val="Times New Roman"/>
        <family val="1"/>
        <charset val="204"/>
      </rPr>
      <t xml:space="preserve">Кофе в шоколадной глазури. шоу-бокс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(ДхВхШ 15,8х5,7х8,25 см) - 12 пачек по 20 гр.</t>
    </r>
  </si>
  <si>
    <r>
      <rPr>
        <b/>
        <sz val="10"/>
        <color theme="1"/>
        <rFont val="Times New Roman"/>
        <family val="1"/>
        <charset val="204"/>
      </rPr>
      <t>Емкость для сыпучих продуктов</t>
    </r>
    <r>
      <rPr>
        <sz val="10"/>
        <color theme="1"/>
        <rFont val="Times New Roman"/>
        <family val="1"/>
        <charset val="204"/>
      </rPr>
      <t xml:space="preserve"> APS Streuer, fein Ø 5,5 cm, H: 7,5 cm </t>
    </r>
    <r>
      <rPr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</si>
  <si>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Емкость для какао/корицы</t>
    </r>
    <r>
      <rPr>
        <sz val="10"/>
        <color theme="1"/>
        <rFont val="Times New Roman"/>
        <family val="1"/>
        <charset val="204"/>
      </rPr>
      <t xml:space="preserve"> 150мл (нержавеющая сталь)                                          </t>
    </r>
    <r>
      <rPr>
        <sz val="10"/>
        <color rgb="FFFF0000"/>
        <rFont val="Times New Roman"/>
        <family val="1"/>
        <charset val="204"/>
      </rPr>
      <t>(осталось 4 шт.)</t>
    </r>
  </si>
  <si>
    <r>
      <rPr>
        <b/>
        <sz val="10"/>
        <color theme="1"/>
        <rFont val="Times New Roman"/>
        <family val="1"/>
        <charset val="204"/>
      </rPr>
      <t>Воронка-пуровер</t>
    </r>
    <r>
      <rPr>
        <sz val="10"/>
        <color theme="1"/>
        <rFont val="Times New Roman"/>
        <family val="1"/>
        <charset val="204"/>
      </rPr>
      <t xml:space="preserve">, пластик VD-02R </t>
    </r>
    <r>
      <rPr>
        <sz val="10"/>
        <color rgb="FFFF0000"/>
        <rFont val="Times New Roman"/>
        <family val="1"/>
        <charset val="204"/>
      </rPr>
      <t>(осталось: 19 шт.)</t>
    </r>
  </si>
  <si>
    <r>
      <rPr>
        <b/>
        <sz val="10"/>
        <color theme="1"/>
        <rFont val="Times New Roman"/>
        <family val="1"/>
        <charset val="204"/>
      </rPr>
      <t>Фильтры бумажные для воронок</t>
    </r>
    <r>
      <rPr>
        <sz val="10"/>
        <color theme="1"/>
        <rFont val="Times New Roman"/>
        <family val="1"/>
        <charset val="204"/>
      </rPr>
      <t xml:space="preserve"> (100 шт/уп) V60 Размер М, Китай                                              </t>
    </r>
    <r>
      <rPr>
        <sz val="10"/>
        <color rgb="FFFF0000"/>
        <rFont val="Times New Roman"/>
        <family val="1"/>
        <charset val="204"/>
      </rPr>
      <t>(осталось: 12 уп.)</t>
    </r>
  </si>
  <si>
    <r>
      <rPr>
        <b/>
        <sz val="10"/>
        <color theme="1"/>
        <rFont val="Times New Roman"/>
        <family val="1"/>
        <charset val="204"/>
      </rPr>
      <t xml:space="preserve">Молочник 0,15л. </t>
    </r>
    <r>
      <rPr>
        <sz val="10"/>
        <color theme="1"/>
        <rFont val="Times New Roman"/>
        <family val="1"/>
        <charset val="204"/>
      </rPr>
      <t xml:space="preserve">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</si>
  <si>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t>Кофемолка "Колумбия ретро"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</si>
  <si>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t xml:space="preserve">Подарочный набор "БЛЮ МАУНТИН" в бочонке, 200гр </t>
    </r>
    <r>
      <rPr>
        <b/>
        <sz val="11"/>
        <color rgb="FFFF0000"/>
        <rFont val="Times New Roman"/>
        <family val="1"/>
        <charset val="204"/>
      </rPr>
      <t>(осталось 2 шт.)</t>
    </r>
  </si>
  <si>
    <r>
      <rPr>
        <b/>
        <sz val="10"/>
        <color theme="1"/>
        <rFont val="Times New Roman"/>
        <family val="1"/>
        <charset val="204"/>
      </rPr>
      <t xml:space="preserve">Вьетнамский кофейник 50 мл., </t>
    </r>
    <r>
      <rPr>
        <sz val="10"/>
        <color theme="1"/>
        <rFont val="Times New Roman"/>
        <family val="1"/>
        <charset val="204"/>
      </rPr>
      <t xml:space="preserve">нержавеющая сталь, блюдце d=9 см (подойдет на любую чашку)                           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</si>
  <si>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Сахарные стики 5гр</t>
    </r>
    <r>
      <rPr>
        <sz val="10"/>
        <color theme="1"/>
        <rFont val="Times New Roman"/>
        <family val="1"/>
        <charset val="204"/>
      </rPr>
      <t>. с логотипом//1кг</t>
    </r>
  </si>
  <si>
    <r>
      <rPr>
        <b/>
        <sz val="10"/>
        <color theme="1"/>
        <rFont val="Times New Roman"/>
        <family val="1"/>
        <charset val="204"/>
      </rPr>
      <t>Фреш-пакет</t>
    </r>
    <r>
      <rPr>
        <sz val="10"/>
        <color theme="1"/>
        <rFont val="Times New Roman"/>
        <family val="1"/>
        <charset val="204"/>
      </rPr>
      <t xml:space="preserve"> крафт логотипный 100гр</t>
    </r>
  </si>
  <si>
    <r>
      <rPr>
        <b/>
        <sz val="10"/>
        <color theme="1"/>
        <rFont val="Times New Roman"/>
        <family val="1"/>
        <charset val="204"/>
      </rPr>
      <t>Стикер круглый</t>
    </r>
    <r>
      <rPr>
        <sz val="10"/>
        <color theme="1"/>
        <rFont val="Times New Roman"/>
        <family val="1"/>
        <charset val="204"/>
      </rPr>
      <t xml:space="preserve"> на упак 1кг и 200г (дополнительный)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</si>
  <si>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39см х 49см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</si>
  <si>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29см х 39см</t>
    </r>
  </si>
  <si>
    <r>
      <rPr>
        <b/>
        <sz val="10"/>
        <color theme="1"/>
        <rFont val="Times New Roman"/>
        <family val="1"/>
        <charset val="204"/>
      </rPr>
      <t xml:space="preserve">Шоколад молочный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</si>
  <si>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 xml:space="preserve">Шоколад темный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</si>
  <si>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>Ложка для кофе с клипсой 7гр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9 шт.)</t>
    </r>
  </si>
  <si>
    <r>
      <rPr>
        <b/>
        <sz val="10"/>
        <color theme="1"/>
        <rFont val="Times New Roman"/>
        <family val="1"/>
        <charset val="204"/>
      </rPr>
      <t xml:space="preserve">Темпер CS "Стандарт +" </t>
    </r>
    <r>
      <rPr>
        <sz val="10"/>
        <color theme="1"/>
        <rFont val="Times New Roman"/>
        <family val="1"/>
        <charset val="204"/>
      </rPr>
      <t xml:space="preserve"> 58 мм, венге (пищевая нержавеющая сталь и ручка из натурального дерева (бук))                   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</si>
  <si>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Кофеварка-декантер Hario 800 мл</t>
    </r>
    <r>
      <rPr>
        <sz val="10"/>
        <color theme="1"/>
        <rFont val="Times New Roman"/>
        <family val="1"/>
        <charset val="204"/>
      </rPr>
      <t xml:space="preserve">., VDD-02B </t>
    </r>
  </si>
  <si>
    <r>
      <rPr>
        <b/>
        <sz val="10"/>
        <color theme="1"/>
        <rFont val="Times New Roman"/>
        <family val="1"/>
        <charset val="204"/>
      </rPr>
      <t xml:space="preserve">Кофейник HARIO V60 800мл. </t>
    </r>
    <r>
      <rPr>
        <sz val="10"/>
        <color rgb="FFFF0000"/>
        <rFont val="Times New Roman"/>
        <family val="1"/>
        <charset val="204"/>
      </rPr>
      <t>(осталось: 17 шт.)</t>
    </r>
  </si>
  <si>
    <r>
      <rPr>
        <b/>
        <sz val="10"/>
        <color theme="1"/>
        <rFont val="Times New Roman"/>
        <family val="1"/>
        <charset val="204"/>
      </rPr>
      <t>Термометр</t>
    </r>
    <r>
      <rPr>
        <sz val="10"/>
        <color theme="1"/>
        <rFont val="Times New Roman"/>
        <family val="1"/>
        <charset val="204"/>
      </rPr>
      <t xml:space="preserve"> JoeFrex бариста </t>
    </r>
    <r>
      <rPr>
        <sz val="10"/>
        <color rgb="FFFF0000"/>
        <rFont val="Times New Roman"/>
        <family val="1"/>
        <charset val="204"/>
      </rPr>
      <t>(осталось: 1 шт.)</t>
    </r>
  </si>
  <si>
    <r>
      <t xml:space="preserve">Крем-брюле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</si>
  <si>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Паннетоне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</si>
  <si>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Чизкейк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</si>
  <si>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СУМКА - Ш О П П Е Р         КO</t>
    </r>
    <r>
      <rPr>
        <b/>
        <sz val="10"/>
        <color rgb="FFFF0000"/>
        <rFont val="Times New Roman"/>
        <family val="1"/>
        <charset val="204"/>
      </rPr>
      <t>&amp;</t>
    </r>
    <r>
      <rPr>
        <b/>
        <sz val="10"/>
        <color theme="1"/>
        <rFont val="Times New Roman"/>
        <family val="1"/>
        <charset val="204"/>
      </rPr>
      <t xml:space="preserve">FE        (35см*40см).                                    Материал - саржа черная. (*цвет ручки может быть красным.) </t>
    </r>
  </si>
  <si>
    <r>
      <t xml:space="preserve">Куба  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>(нет в наличии)</t>
    </r>
  </si>
  <si>
    <r>
      <t>Куба</t>
    </r>
    <r>
      <rPr>
        <b/>
        <sz val="12"/>
        <color indexed="10"/>
        <rFont val="Times New Roman"/>
        <family val="1"/>
        <charset val="204"/>
      </rPr>
      <t xml:space="preserve">  (нет в наличии)</t>
    </r>
  </si>
  <si>
    <t xml:space="preserve">Марагоджип Мексика </t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</si>
  <si>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(нет в наличиио)</t>
    </r>
  </si>
  <si>
    <r>
      <t>Марагоджип Мексика</t>
    </r>
    <r>
      <rPr>
        <b/>
        <sz val="10"/>
        <color rgb="FFFF0000"/>
        <rFont val="Times New Roman"/>
        <family val="1"/>
        <charset val="204"/>
      </rPr>
      <t xml:space="preserve"> </t>
    </r>
  </si>
  <si>
    <t>Кофе (З)  уп. 200 гр  "Конголезский кофе (робуста)"</t>
  </si>
  <si>
    <r>
      <t>Куба Серрано</t>
    </r>
    <r>
      <rPr>
        <b/>
        <sz val="10"/>
        <color rgb="FFFF0000"/>
        <rFont val="Times New Roman"/>
        <family val="1"/>
        <charset val="204"/>
      </rPr>
      <t xml:space="preserve"> (новое поступление)</t>
    </r>
  </si>
  <si>
    <t>Робуста Вьетнам</t>
  </si>
  <si>
    <r>
      <t xml:space="preserve">Куба Серрано </t>
    </r>
    <r>
      <rPr>
        <b/>
        <sz val="10"/>
        <color rgb="FFFF0000"/>
        <rFont val="Times New Roman"/>
        <family val="1"/>
        <charset val="204"/>
      </rPr>
      <t>(новое поступление)</t>
    </r>
  </si>
  <si>
    <r>
      <t xml:space="preserve">7)Дрип АССОРТИ (8г.х 6 шт.) </t>
    </r>
    <r>
      <rPr>
        <b/>
        <sz val="10"/>
        <color theme="3" tint="0.39997558519241921"/>
        <rFont val="Times New Roman"/>
        <family val="1"/>
        <charset val="204"/>
      </rPr>
      <t xml:space="preserve">6 вкусов   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</si>
  <si>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Соленая карамель               </t>
    </r>
  </si>
  <si>
    <t xml:space="preserve">Халва                                          </t>
  </si>
  <si>
    <r>
      <t xml:space="preserve">Фисташка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</si>
  <si>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Солнечный микс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</si>
  <si>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ПРАЙС  действует 3 дня после его запроса  !</t>
  </si>
  <si>
    <r>
      <t xml:space="preserve">8)Дрип Соленая КАРАМЕЛЬ (8г.х 8 шт.) </t>
    </r>
    <r>
      <rPr>
        <b/>
        <sz val="11"/>
        <color rgb="FFD79D29"/>
        <rFont val="Times New Roman"/>
        <family val="1"/>
        <charset val="204"/>
      </rPr>
      <t>НОВИНКА !</t>
    </r>
  </si>
  <si>
    <r>
      <t xml:space="preserve">Бельгийские вафли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</si>
  <si>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10"/>
        <color theme="1"/>
        <rFont val="Times New Roman"/>
        <family val="1"/>
        <charset val="204"/>
      </rPr>
      <t>Ручка для Латте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3 шт.)</t>
    </r>
  </si>
  <si>
    <r>
      <rPr>
        <b/>
        <sz val="10"/>
        <color theme="1"/>
        <rFont val="Times New Roman"/>
        <family val="1"/>
        <charset val="204"/>
      </rPr>
      <t>Молочник 0,35л.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</si>
  <si>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 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</si>
  <si>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8"/>
        <rFont val="Times New Roman"/>
        <family val="1"/>
        <charset val="204"/>
      </rPr>
      <t xml:space="preserve">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</si>
  <si>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Заказ тубусов возможен в разных вариантах по цвету.</t>
  </si>
  <si>
    <r>
      <t xml:space="preserve">Капсула Флоренсия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</si>
  <si>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t>Заказ</t>
  </si>
  <si>
    <r>
      <t xml:space="preserve">Состав:
</t>
    </r>
    <r>
      <rPr>
        <sz val="12"/>
        <rFont val="Calibri"/>
        <family val="2"/>
        <charset val="204"/>
        <scheme val="minor"/>
      </rPr>
      <t>- Рождественская выпечка (2 шт)
- Соленая карамель (2 шт)
- Зимняя вишня (2 шт)
- Ирландские сливки (2 шт)</t>
    </r>
  </si>
  <si>
    <r>
      <rPr>
        <b/>
        <sz val="10"/>
        <color theme="1"/>
        <rFont val="Times New Roman"/>
        <family val="1"/>
        <charset val="204"/>
      </rPr>
      <t>Гейзерная кофеварка на 3 чашки</t>
    </r>
    <r>
      <rPr>
        <sz val="10"/>
        <color theme="1"/>
        <rFont val="Times New Roman"/>
        <family val="1"/>
        <charset val="204"/>
      </rPr>
      <t xml:space="preserve"> Vensal VS3200 (объем колбы 300 мл.)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</si>
  <si>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t xml:space="preserve">Состав: 
</t>
    </r>
    <r>
      <rPr>
        <sz val="10"/>
        <rFont val="Calibri"/>
        <family val="2"/>
        <charset val="204"/>
        <scheme val="minor"/>
      </rPr>
      <t>- Эфиопия Сидамо Мокка
- Гватемала, - Бленд
- Бразилия Моджиана
- Танзания, - Флоренсия
- Аймаро
- Мейджик Арома</t>
    </r>
  </si>
  <si>
    <t>Лимитированная серия дрип-пакетов по 10 г.</t>
  </si>
  <si>
    <r>
      <t xml:space="preserve"> НАБОР №2                                                  АРОМА - МИКС</t>
    </r>
    <r>
      <rPr>
        <b/>
        <sz val="14"/>
        <color rgb="FFFF0000"/>
        <rFont val="Times New Roman"/>
        <family val="1"/>
        <charset val="204"/>
      </rPr>
      <t xml:space="preserve"> 24шт </t>
    </r>
    <r>
      <rPr>
        <b/>
        <sz val="9"/>
        <rFont val="Times New Roman"/>
        <family val="1"/>
        <charset val="204"/>
      </rPr>
      <t xml:space="preserve">х 8г   </t>
    </r>
    <r>
      <rPr>
        <b/>
        <sz val="10"/>
        <color theme="1"/>
        <rFont val="Times New Roman"/>
        <family val="1"/>
        <charset val="204"/>
      </rPr>
      <t xml:space="preserve">            (ароматизированный кофе)</t>
    </r>
  </si>
  <si>
    <r>
      <t xml:space="preserve"> НАБОР №1                                                  МОНО - МИКС</t>
    </r>
    <r>
      <rPr>
        <b/>
        <sz val="14"/>
        <color rgb="FFFF0000"/>
        <rFont val="Times New Roman"/>
        <family val="1"/>
        <charset val="204"/>
      </rPr>
      <t xml:space="preserve"> 24шт</t>
    </r>
    <r>
      <rPr>
        <b/>
        <sz val="9"/>
        <rFont val="Times New Roman"/>
        <family val="1"/>
        <charset val="204"/>
      </rPr>
      <t xml:space="preserve"> х 8г    </t>
    </r>
    <r>
      <rPr>
        <b/>
        <sz val="10"/>
        <color theme="1"/>
        <rFont val="Times New Roman"/>
        <family val="1"/>
        <charset val="204"/>
      </rPr>
      <t xml:space="preserve">       (плантационные сорта)</t>
    </r>
  </si>
  <si>
    <r>
      <t xml:space="preserve">АССОРТИ 
микс плантационных сортов
8 шт </t>
    </r>
    <r>
      <rPr>
        <b/>
        <sz val="12"/>
        <color rgb="FFFF0000"/>
        <rFont val="Calibri"/>
        <family val="2"/>
        <charset val="204"/>
        <scheme val="minor"/>
      </rPr>
      <t>по 10 г</t>
    </r>
    <r>
      <rPr>
        <b/>
        <sz val="12"/>
        <rFont val="Calibri"/>
        <family val="2"/>
        <charset val="204"/>
        <scheme val="minor"/>
      </rPr>
      <t xml:space="preserve">
</t>
    </r>
  </si>
  <si>
    <r>
      <t xml:space="preserve">АССОРТИ 
микс ароматизированного кофе
8 шт </t>
    </r>
    <r>
      <rPr>
        <b/>
        <sz val="12"/>
        <color rgb="FFFF0000"/>
        <rFont val="Calibri"/>
        <family val="2"/>
        <charset val="204"/>
        <scheme val="minor"/>
      </rPr>
      <t>по 10 г</t>
    </r>
    <r>
      <rPr>
        <b/>
        <sz val="12"/>
        <rFont val="Calibri"/>
        <family val="2"/>
        <charset val="204"/>
        <scheme val="minor"/>
      </rPr>
      <t xml:space="preserve">
</t>
    </r>
  </si>
  <si>
    <r>
      <t xml:space="preserve">Состав:
</t>
    </r>
    <r>
      <rPr>
        <sz val="12"/>
        <rFont val="Calibri"/>
        <family val="2"/>
        <charset val="204"/>
        <scheme val="minor"/>
      </rPr>
      <t xml:space="preserve"> Флоренсия (8 шт)
Колумбия  (8 шт)
 Бразилия Сантос (8 шт)
</t>
    </r>
  </si>
  <si>
    <r>
      <t xml:space="preserve">Состав:
</t>
    </r>
    <r>
      <rPr>
        <sz val="12"/>
        <rFont val="Calibri"/>
        <family val="2"/>
        <charset val="204"/>
        <scheme val="minor"/>
      </rPr>
      <t xml:space="preserve"> Ирландский крем (8 шт)
Соленая карамель (8 шт)
Вишневый десерт (8 шт)
</t>
    </r>
  </si>
  <si>
    <t>ЦЕНА за 1уп.  (8 шт х 10г) руб. с НДС</t>
  </si>
  <si>
    <t>ЦЕНА за 1уп. (24 шт х 8г) руб. с НДС</t>
  </si>
  <si>
    <r>
      <rPr>
        <b/>
        <sz val="10"/>
        <color theme="1"/>
        <rFont val="Times New Roman"/>
        <family val="1"/>
        <charset val="204"/>
      </rPr>
      <t>Молочник 1л.</t>
    </r>
    <r>
      <rPr>
        <sz val="10"/>
        <color theme="1"/>
        <rFont val="Times New Roman"/>
        <family val="1"/>
        <charset val="204"/>
      </rPr>
      <t xml:space="preserve"> метал., Prohotel Индия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sz val="10"/>
        <color rgb="FFFF0000"/>
        <rFont val="Times New Roman"/>
        <family val="1"/>
        <charset val="204"/>
      </rPr>
      <t>(осталось: 5 шт.)</t>
    </r>
  </si>
  <si>
    <r>
      <t>Френч-пресс</t>
    </r>
    <r>
      <rPr>
        <sz val="10"/>
        <color theme="1"/>
        <rFont val="Times New Roman"/>
        <family val="1"/>
        <charset val="204"/>
      </rPr>
      <t>, 350 мл. (осталось 2шт)</t>
    </r>
  </si>
  <si>
    <r>
      <rPr>
        <b/>
        <sz val="10"/>
        <color theme="1"/>
        <rFont val="Times New Roman"/>
        <family val="1"/>
        <charset val="204"/>
      </rPr>
      <t>Молочник 0,6л.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(осталось: 7шт.)</t>
    </r>
  </si>
  <si>
    <r>
      <rPr>
        <b/>
        <sz val="10"/>
        <color theme="1"/>
        <rFont val="Times New Roman"/>
        <family val="1"/>
        <charset val="204"/>
      </rPr>
      <t>Темпер Cafelat</t>
    </r>
    <r>
      <rPr>
        <sz val="10"/>
        <color theme="1"/>
        <rFont val="Times New Roman"/>
        <family val="1"/>
        <charset val="204"/>
      </rPr>
      <t xml:space="preserve"> 58 мм., оранжевый (пищевая нержавеющая сталь, резиновая ручка, резирновая подставка) </t>
    </r>
    <r>
      <rPr>
        <sz val="10"/>
        <color rgb="FFFF0000"/>
        <rFont val="Times New Roman"/>
        <family val="1"/>
        <charset val="204"/>
      </rPr>
      <t>(осталось: 1 шт.)</t>
    </r>
  </si>
  <si>
    <t xml:space="preserve">        Наборы в шоу-боксе ПО 24  шт.  NEW!!!</t>
  </si>
  <si>
    <r>
      <t xml:space="preserve">Капсула Аймаро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</si>
  <si>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r>
      <t xml:space="preserve">Капсула Морено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</si>
  <si>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t>Саше Флоренсия (8г.х 8 шт.)</t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</si>
  <si>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Флоренсия 8г.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</si>
</sst>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#,##0.00\ &quot;₽&quot;;\-#,##0.00\ &quot;₽&quot;"/>
    <numFmt numFmtId="165" formatCode="_-* #,##0.00\ &quot;₽&quot;_-;\-* #,##0.00\ &quot;₽&quot;_-;_-* &quot;-&quot;??\ &quot;₽&quot;_-;_-@_-"/>
    <numFmt numFmtId="166" formatCode="_-* #,##0.00_р_._-;\-* #,##0.00_р_._-;_-* &quot;-&quot;??_р_._-;_-@_-"/>
    <numFmt numFmtId="167" formatCode="0.0"/>
    <numFmt numFmtId="168" formatCode="&quot;Вкл&quot;;&quot;Вкл&quot;;&quot;Выкл&quot;"/>
    <numFmt numFmtId="169" formatCode="0.000000"/>
    <numFmt numFmtId="170" formatCode="#,##0.0\ &quot;₽&quot;"/>
    <numFmt numFmtId="171" formatCode="#,##0\ &quot;₽&quot;"/>
    <numFmt numFmtId="172" formatCode="0&quot; категория&quot;"/>
    <numFmt numFmtId="173" formatCode="0.000;[Red]\-0.000"/>
    <numFmt numFmtId="174" formatCode="#,##0.000;[Red]\-#,##0.000"/>
    <numFmt numFmtId="175" formatCode="_-* #,##0.00\ [$₽-419]_-;\-* #,##0.00\ [$₽-419]_-;_-* &quot;-&quot;??\ [$₽-419]_-;_-@_-"/>
    <numFmt numFmtId="176" formatCode="#,##0.00\ [$₽-419];\-#,##0.00\ [$₽-419]"/>
    <numFmt numFmtId="177" formatCode="#,##0.00\ &quot;₽&quot;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Georgia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b/>
      <sz val="12"/>
      <color indexed="40"/>
      <name val="Times New Roman"/>
      <family val="1"/>
      <charset val="204"/>
    </font>
    <font>
      <b/>
      <sz val="10"/>
      <color indexed="36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46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5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8"/>
      <color rgb="FFFF0000"/>
      <name val="Calibri"/>
      <family val="2"/>
      <charset val="204"/>
    </font>
    <font>
      <b/>
      <sz val="12"/>
      <color rgb="FF000000"/>
      <name val="GothamPro"/>
      <charset val="204"/>
    </font>
    <font>
      <b/>
      <sz val="10"/>
      <color theme="3" tint="0.3999755851924192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863D"/>
      <name val="Times New Roman"/>
      <family val="1"/>
      <charset val="204"/>
    </font>
    <font>
      <b/>
      <u/>
      <sz val="8"/>
      <color rgb="FFFF0000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rgb="FFD79D29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0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b/>
      <sz val="9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9">
    <xf numFmtId="0" fontId="0" fillId="0" borderId="0"/>
    <xf numFmtId="169" fontId="19" fillId="0" borderId="0" applyFont="0" applyFill="0" applyBorder="0" applyAlignment="0" applyProtection="0"/>
    <xf numFmtId="0" fontId="1" fillId="0" borderId="0"/>
    <xf numFmtId="0" fontId="18" fillId="2" borderId="1" applyNumberFormat="0" applyAlignment="0" applyProtection="0"/>
    <xf numFmtId="168" fontId="20" fillId="0" borderId="0" applyFont="0" applyFill="0" applyBorder="0" applyAlignment="0" applyProtection="0"/>
    <xf numFmtId="0" fontId="21" fillId="0" borderId="0"/>
    <xf numFmtId="0" fontId="18" fillId="2" borderId="1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6" fillId="0" borderId="0">
      <alignment horizontal="left"/>
    </xf>
    <xf numFmtId="0" fontId="27" fillId="0" borderId="0"/>
    <xf numFmtId="0" fontId="50" fillId="0" borderId="0"/>
    <xf numFmtId="0" fontId="1" fillId="0" borderId="0"/>
    <xf numFmtId="0" fontId="25" fillId="0" borderId="0"/>
    <xf numFmtId="0" fontId="24" fillId="0" borderId="0">
      <alignment vertical="center"/>
    </xf>
    <xf numFmtId="9" fontId="25" fillId="0" borderId="0" applyFont="0" applyFill="0" applyBorder="0" applyAlignment="0" applyProtection="0"/>
    <xf numFmtId="0" fontId="1" fillId="0" borderId="2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1" fillId="4" borderId="0" applyNumberFormat="0" applyBorder="0" applyAlignment="0" applyProtection="0"/>
    <xf numFmtId="165" fontId="7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57">
    <xf numFmtId="0" fontId="0" fillId="0" borderId="0" xfId="0"/>
    <xf numFmtId="0" fontId="0" fillId="3" borderId="0" xfId="0" applyFill="1"/>
    <xf numFmtId="0" fontId="0" fillId="0" borderId="0" xfId="0" applyAlignment="1">
      <alignment wrapText="1"/>
    </xf>
    <xf numFmtId="1" fontId="0" fillId="0" borderId="0" xfId="0" applyNumberFormat="1"/>
    <xf numFmtId="1" fontId="0" fillId="3" borderId="0" xfId="0" applyNumberFormat="1" applyFill="1"/>
    <xf numFmtId="0" fontId="52" fillId="0" borderId="0" xfId="0" applyFont="1"/>
    <xf numFmtId="1" fontId="52" fillId="0" borderId="0" xfId="0" applyNumberFormat="1" applyFont="1"/>
    <xf numFmtId="1" fontId="10" fillId="0" borderId="0" xfId="0" applyNumberFormat="1" applyFont="1"/>
    <xf numFmtId="0" fontId="11" fillId="0" borderId="0" xfId="0" applyFont="1"/>
    <xf numFmtId="0" fontId="53" fillId="0" borderId="0" xfId="0" applyFont="1"/>
    <xf numFmtId="1" fontId="11" fillId="0" borderId="0" xfId="0" applyNumberFormat="1" applyFont="1"/>
    <xf numFmtId="0" fontId="5" fillId="3" borderId="0" xfId="0" applyFont="1" applyFill="1"/>
    <xf numFmtId="0" fontId="52" fillId="0" borderId="0" xfId="0" applyFont="1" applyAlignment="1">
      <alignment wrapText="1"/>
    </xf>
    <xf numFmtId="1" fontId="8" fillId="5" borderId="3" xfId="0" applyNumberFormat="1" applyFont="1" applyFill="1" applyBorder="1" applyAlignment="1">
      <alignment vertical="center" wrapText="1"/>
    </xf>
    <xf numFmtId="0" fontId="53" fillId="0" borderId="4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5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7" fontId="52" fillId="0" borderId="0" xfId="0" applyNumberFormat="1" applyFont="1" applyAlignment="1">
      <alignment horizontal="center" vertical="center"/>
    </xf>
    <xf numFmtId="170" fontId="52" fillId="0" borderId="0" xfId="0" applyNumberFormat="1" applyFont="1" applyAlignment="1">
      <alignment horizontal="center" vertical="center"/>
    </xf>
    <xf numFmtId="170" fontId="53" fillId="0" borderId="5" xfId="0" applyNumberFormat="1" applyFont="1" applyBorder="1" applyAlignment="1">
      <alignment horizontal="center" vertical="center"/>
    </xf>
    <xf numFmtId="171" fontId="52" fillId="0" borderId="4" xfId="0" applyNumberFormat="1" applyFont="1" applyBorder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171" fontId="52" fillId="0" borderId="0" xfId="0" applyNumberFormat="1" applyFont="1" applyAlignment="1">
      <alignment horizontal="center" vertical="center"/>
    </xf>
    <xf numFmtId="0" fontId="28" fillId="3" borderId="0" xfId="0" applyFont="1" applyFill="1"/>
    <xf numFmtId="0" fontId="54" fillId="0" borderId="0" xfId="0" applyFont="1"/>
    <xf numFmtId="0" fontId="54" fillId="3" borderId="0" xfId="0" applyFont="1" applyFill="1"/>
    <xf numFmtId="0" fontId="55" fillId="0" borderId="4" xfId="0" applyFont="1" applyBorder="1"/>
    <xf numFmtId="0" fontId="54" fillId="0" borderId="0" xfId="0" applyFont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171" fontId="54" fillId="0" borderId="4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171" fontId="55" fillId="0" borderId="4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1" fillId="0" borderId="0" xfId="0" applyFont="1"/>
    <xf numFmtId="0" fontId="21" fillId="0" borderId="4" xfId="0" applyFont="1" applyBorder="1" applyAlignment="1">
      <alignment horizontal="center"/>
    </xf>
    <xf numFmtId="0" fontId="52" fillId="3" borderId="4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 vertical="center"/>
    </xf>
    <xf numFmtId="171" fontId="52" fillId="3" borderId="4" xfId="0" applyNumberFormat="1" applyFont="1" applyFill="1" applyBorder="1" applyAlignment="1">
      <alignment horizontal="center" vertical="center" wrapText="1"/>
    </xf>
    <xf numFmtId="171" fontId="8" fillId="0" borderId="4" xfId="0" applyNumberFormat="1" applyFont="1" applyBorder="1" applyAlignment="1">
      <alignment horizontal="center" vertical="center"/>
    </xf>
    <xf numFmtId="173" fontId="52" fillId="3" borderId="6" xfId="0" applyNumberFormat="1" applyFont="1" applyFill="1" applyBorder="1" applyAlignment="1">
      <alignment vertical="center"/>
    </xf>
    <xf numFmtId="173" fontId="52" fillId="3" borderId="4" xfId="0" applyNumberFormat="1" applyFont="1" applyFill="1" applyBorder="1" applyAlignment="1">
      <alignment vertical="center"/>
    </xf>
    <xf numFmtId="0" fontId="52" fillId="0" borderId="7" xfId="0" applyFont="1" applyBorder="1" applyAlignment="1">
      <alignment horizontal="center" vertical="center"/>
    </xf>
    <xf numFmtId="171" fontId="52" fillId="0" borderId="7" xfId="0" applyNumberFormat="1" applyFont="1" applyBorder="1" applyAlignment="1">
      <alignment horizontal="center" vertical="center"/>
    </xf>
    <xf numFmtId="171" fontId="53" fillId="0" borderId="8" xfId="0" applyNumberFormat="1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174" fontId="52" fillId="3" borderId="10" xfId="0" applyNumberFormat="1" applyFont="1" applyFill="1" applyBorder="1" applyAlignment="1">
      <alignment vertical="center"/>
    </xf>
    <xf numFmtId="3" fontId="52" fillId="3" borderId="4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0" fontId="53" fillId="5" borderId="4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1" fontId="12" fillId="0" borderId="4" xfId="21" applyNumberFormat="1" applyFont="1" applyFill="1" applyBorder="1" applyAlignment="1">
      <alignment horizontal="center" vertical="center"/>
    </xf>
    <xf numFmtId="1" fontId="9" fillId="0" borderId="4" xfId="22" applyNumberFormat="1" applyFont="1" applyFill="1" applyBorder="1" applyAlignment="1">
      <alignment horizontal="center" vertical="center"/>
    </xf>
    <xf numFmtId="167" fontId="52" fillId="0" borderId="4" xfId="0" applyNumberFormat="1" applyFont="1" applyBorder="1" applyAlignment="1">
      <alignment horizontal="center" vertical="center"/>
    </xf>
    <xf numFmtId="0" fontId="0" fillId="0" borderId="4" xfId="0" applyBorder="1"/>
    <xf numFmtId="1" fontId="11" fillId="0" borderId="4" xfId="21" applyNumberFormat="1" applyFont="1" applyFill="1" applyBorder="1" applyAlignment="1">
      <alignment horizontal="center" vertical="center"/>
    </xf>
    <xf numFmtId="0" fontId="10" fillId="0" borderId="4" xfId="0" applyFont="1" applyBorder="1"/>
    <xf numFmtId="1" fontId="11" fillId="0" borderId="4" xfId="0" applyNumberFormat="1" applyFont="1" applyBorder="1" applyAlignment="1">
      <alignment horizontal="center" vertical="center"/>
    </xf>
    <xf numFmtId="1" fontId="52" fillId="0" borderId="4" xfId="0" applyNumberFormat="1" applyFont="1" applyBorder="1"/>
    <xf numFmtId="1" fontId="11" fillId="0" borderId="4" xfId="0" applyNumberFormat="1" applyFont="1" applyBorder="1"/>
    <xf numFmtId="1" fontId="11" fillId="0" borderId="4" xfId="0" applyNumberFormat="1" applyFont="1" applyBorder="1" applyAlignment="1">
      <alignment horizontal="center" vertical="distributed"/>
    </xf>
    <xf numFmtId="1" fontId="11" fillId="6" borderId="4" xfId="0" applyNumberFormat="1" applyFont="1" applyFill="1" applyBorder="1" applyAlignment="1">
      <alignment horizontal="center" vertical="distributed"/>
    </xf>
    <xf numFmtId="1" fontId="52" fillId="0" borderId="4" xfId="0" applyNumberFormat="1" applyFont="1" applyBorder="1" applyAlignment="1">
      <alignment horizontal="center" vertical="distributed"/>
    </xf>
    <xf numFmtId="0" fontId="8" fillId="0" borderId="4" xfId="0" applyFont="1" applyBorder="1"/>
    <xf numFmtId="1" fontId="6" fillId="0" borderId="4" xfId="0" applyNumberFormat="1" applyFont="1" applyBorder="1" applyAlignment="1">
      <alignment horizontal="center" vertical="distributed"/>
    </xf>
    <xf numFmtId="0" fontId="8" fillId="0" borderId="4" xfId="0" applyFont="1" applyBorder="1" applyAlignment="1">
      <alignment wrapText="1"/>
    </xf>
    <xf numFmtId="0" fontId="56" fillId="7" borderId="0" xfId="0" applyFont="1" applyFill="1"/>
    <xf numFmtId="1" fontId="57" fillId="7" borderId="0" xfId="0" applyNumberFormat="1" applyFont="1" applyFill="1"/>
    <xf numFmtId="0" fontId="58" fillId="7" borderId="0" xfId="7" applyFont="1" applyFill="1" applyAlignment="1" applyProtection="1"/>
    <xf numFmtId="1" fontId="59" fillId="7" borderId="0" xfId="0" applyNumberFormat="1" applyFont="1" applyFill="1"/>
    <xf numFmtId="1" fontId="60" fillId="7" borderId="0" xfId="0" applyNumberFormat="1" applyFont="1" applyFill="1"/>
    <xf numFmtId="0" fontId="60" fillId="7" borderId="0" xfId="0" applyFont="1" applyFill="1"/>
    <xf numFmtId="0" fontId="61" fillId="7" borderId="0" xfId="0" applyFont="1" applyFill="1"/>
    <xf numFmtId="0" fontId="61" fillId="7" borderId="0" xfId="0" applyFont="1" applyFill="1" applyAlignment="1">
      <alignment horizontal="center"/>
    </xf>
    <xf numFmtId="1" fontId="10" fillId="7" borderId="12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0" fontId="53" fillId="0" borderId="4" xfId="0" applyFont="1" applyBorder="1"/>
    <xf numFmtId="0" fontId="52" fillId="0" borderId="4" xfId="0" applyFont="1" applyBorder="1"/>
    <xf numFmtId="1" fontId="11" fillId="8" borderId="0" xfId="0" applyNumberFormat="1" applyFont="1" applyFill="1"/>
    <xf numFmtId="0" fontId="10" fillId="9" borderId="0" xfId="0" applyFont="1" applyFill="1"/>
    <xf numFmtId="0" fontId="10" fillId="9" borderId="4" xfId="0" applyFont="1" applyFill="1" applyBorder="1"/>
    <xf numFmtId="1" fontId="8" fillId="7" borderId="3" xfId="0" applyNumberFormat="1" applyFont="1" applyFill="1" applyBorder="1" applyAlignment="1">
      <alignment vertical="center" wrapText="1"/>
    </xf>
    <xf numFmtId="1" fontId="10" fillId="7" borderId="0" xfId="0" applyNumberFormat="1" applyFont="1" applyFill="1" applyAlignment="1">
      <alignment horizontal="center" vertical="center" wrapText="1"/>
    </xf>
    <xf numFmtId="0" fontId="11" fillId="8" borderId="0" xfId="0" applyFont="1" applyFill="1"/>
    <xf numFmtId="1" fontId="52" fillId="0" borderId="4" xfId="0" applyNumberFormat="1" applyFont="1" applyBorder="1" applyAlignment="1">
      <alignment horizontal="center" vertical="center"/>
    </xf>
    <xf numFmtId="171" fontId="53" fillId="0" borderId="4" xfId="0" applyNumberFormat="1" applyFont="1" applyBorder="1" applyAlignment="1">
      <alignment horizontal="center" vertical="center"/>
    </xf>
    <xf numFmtId="1" fontId="10" fillId="0" borderId="4" xfId="0" applyNumberFormat="1" applyFont="1" applyBorder="1"/>
    <xf numFmtId="1" fontId="53" fillId="0" borderId="4" xfId="0" applyNumberFormat="1" applyFont="1" applyBorder="1" applyAlignment="1">
      <alignment horizontal="center" vertical="center"/>
    </xf>
    <xf numFmtId="1" fontId="53" fillId="0" borderId="4" xfId="0" applyNumberFormat="1" applyFont="1" applyBorder="1"/>
    <xf numFmtId="0" fontId="32" fillId="8" borderId="0" xfId="0" applyFont="1" applyFill="1"/>
    <xf numFmtId="0" fontId="54" fillId="7" borderId="0" xfId="0" applyFont="1" applyFill="1"/>
    <xf numFmtId="1" fontId="29" fillId="7" borderId="0" xfId="0" applyNumberFormat="1" applyFont="1" applyFill="1"/>
    <xf numFmtId="0" fontId="29" fillId="7" borderId="0" xfId="0" applyFont="1" applyFill="1"/>
    <xf numFmtId="0" fontId="8" fillId="7" borderId="4" xfId="0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 wrapText="1"/>
    </xf>
    <xf numFmtId="171" fontId="30" fillId="7" borderId="4" xfId="0" applyNumberFormat="1" applyFont="1" applyFill="1" applyBorder="1" applyAlignment="1">
      <alignment horizontal="center" vertical="center" wrapText="1"/>
    </xf>
    <xf numFmtId="3" fontId="30" fillId="7" borderId="4" xfId="0" applyNumberFormat="1" applyFont="1" applyFill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171" fontId="52" fillId="0" borderId="10" xfId="0" applyNumberFormat="1" applyFont="1" applyBorder="1" applyAlignment="1">
      <alignment horizontal="center" vertical="center"/>
    </xf>
    <xf numFmtId="0" fontId="53" fillId="8" borderId="14" xfId="0" applyFont="1" applyFill="1" applyBorder="1" applyAlignment="1">
      <alignment horizontal="center" vertical="center" wrapText="1"/>
    </xf>
    <xf numFmtId="0" fontId="53" fillId="8" borderId="15" xfId="0" applyFont="1" applyFill="1" applyBorder="1" applyAlignment="1">
      <alignment horizontal="center" vertical="center" wrapText="1"/>
    </xf>
    <xf numFmtId="0" fontId="53" fillId="8" borderId="8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/>
    </xf>
    <xf numFmtId="0" fontId="53" fillId="7" borderId="4" xfId="0" applyFont="1" applyFill="1" applyBorder="1" applyAlignment="1">
      <alignment horizontal="center" vertical="center" wrapText="1"/>
    </xf>
    <xf numFmtId="1" fontId="10" fillId="0" borderId="4" xfId="21" applyNumberFormat="1" applyFont="1" applyFill="1" applyBorder="1" applyAlignment="1">
      <alignment horizontal="center" vertical="center"/>
    </xf>
    <xf numFmtId="0" fontId="8" fillId="9" borderId="4" xfId="0" applyFont="1" applyFill="1" applyBorder="1"/>
    <xf numFmtId="1" fontId="6" fillId="0" borderId="4" xfId="0" applyNumberFormat="1" applyFont="1" applyBorder="1"/>
    <xf numFmtId="0" fontId="53" fillId="9" borderId="4" xfId="0" applyFont="1" applyFill="1" applyBorder="1"/>
    <xf numFmtId="1" fontId="47" fillId="7" borderId="0" xfId="7" applyNumberFormat="1" applyFill="1" applyAlignment="1" applyProtection="1"/>
    <xf numFmtId="0" fontId="53" fillId="7" borderId="4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vertical="center"/>
    </xf>
    <xf numFmtId="0" fontId="52" fillId="3" borderId="16" xfId="0" applyFont="1" applyFill="1" applyBorder="1" applyAlignment="1">
      <alignment horizontal="center" vertical="center" wrapText="1"/>
    </xf>
    <xf numFmtId="171" fontId="52" fillId="3" borderId="13" xfId="0" applyNumberFormat="1" applyFont="1" applyFill="1" applyBorder="1" applyAlignment="1">
      <alignment horizontal="center" vertical="center" wrapText="1"/>
    </xf>
    <xf numFmtId="173" fontId="52" fillId="3" borderId="10" xfId="0" applyNumberFormat="1" applyFont="1" applyFill="1" applyBorder="1" applyAlignment="1">
      <alignment vertical="center"/>
    </xf>
    <xf numFmtId="1" fontId="0" fillId="0" borderId="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3" xfId="0" applyBorder="1"/>
    <xf numFmtId="0" fontId="7" fillId="10" borderId="4" xfId="0" applyFont="1" applyFill="1" applyBorder="1"/>
    <xf numFmtId="0" fontId="10" fillId="10" borderId="4" xfId="0" applyFont="1" applyFill="1" applyBorder="1" applyAlignment="1">
      <alignment horizontal="center"/>
    </xf>
    <xf numFmtId="0" fontId="9" fillId="10" borderId="4" xfId="0" applyFont="1" applyFill="1" applyBorder="1"/>
    <xf numFmtId="0" fontId="53" fillId="0" borderId="16" xfId="0" applyFont="1" applyBorder="1" applyAlignment="1">
      <alignment horizontal="center" vertical="center"/>
    </xf>
    <xf numFmtId="0" fontId="62" fillId="0" borderId="0" xfId="0" applyFont="1"/>
    <xf numFmtId="171" fontId="8" fillId="0" borderId="0" xfId="0" applyNumberFormat="1" applyFont="1" applyAlignment="1">
      <alignment horizontal="center" vertical="center"/>
    </xf>
    <xf numFmtId="0" fontId="55" fillId="8" borderId="4" xfId="0" applyFont="1" applyFill="1" applyBorder="1" applyAlignment="1">
      <alignment horizontal="center" vertical="center" wrapText="1"/>
    </xf>
    <xf numFmtId="0" fontId="55" fillId="8" borderId="16" xfId="0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49" fillId="0" borderId="0" xfId="0" applyFont="1"/>
    <xf numFmtId="1" fontId="54" fillId="0" borderId="4" xfId="0" applyNumberFormat="1" applyFont="1" applyBorder="1"/>
    <xf numFmtId="173" fontId="52" fillId="3" borderId="7" xfId="0" applyNumberFormat="1" applyFont="1" applyFill="1" applyBorder="1" applyAlignment="1">
      <alignment vertical="center"/>
    </xf>
    <xf numFmtId="171" fontId="53" fillId="0" borderId="0" xfId="0" applyNumberFormat="1" applyFont="1" applyAlignment="1">
      <alignment horizontal="center" vertical="center"/>
    </xf>
    <xf numFmtId="1" fontId="54" fillId="0" borderId="0" xfId="0" applyNumberFormat="1" applyFont="1"/>
    <xf numFmtId="171" fontId="63" fillId="0" borderId="4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/>
    </xf>
    <xf numFmtId="1" fontId="54" fillId="0" borderId="4" xfId="0" applyNumberFormat="1" applyFont="1" applyBorder="1" applyAlignment="1">
      <alignment horizontal="center"/>
    </xf>
    <xf numFmtId="0" fontId="8" fillId="7" borderId="7" xfId="0" applyFont="1" applyFill="1" applyBorder="1" applyAlignment="1">
      <alignment horizontal="center" vertical="center" wrapText="1"/>
    </xf>
    <xf numFmtId="173" fontId="52" fillId="3" borderId="4" xfId="0" applyNumberFormat="1" applyFont="1" applyFill="1" applyBorder="1" applyAlignment="1">
      <alignment horizontal="center" vertical="center"/>
    </xf>
    <xf numFmtId="0" fontId="10" fillId="11" borderId="4" xfId="0" applyFont="1" applyFill="1" applyBorder="1"/>
    <xf numFmtId="0" fontId="8" fillId="11" borderId="4" xfId="0" applyFont="1" applyFill="1" applyBorder="1"/>
    <xf numFmtId="1" fontId="64" fillId="7" borderId="0" xfId="0" applyNumberFormat="1" applyFont="1" applyFill="1" applyAlignment="1">
      <alignment vertical="top"/>
    </xf>
    <xf numFmtId="0" fontId="64" fillId="7" borderId="0" xfId="0" applyFont="1" applyFill="1" applyAlignment="1">
      <alignment horizontal="left"/>
    </xf>
    <xf numFmtId="0" fontId="53" fillId="0" borderId="10" xfId="0" applyFont="1" applyBorder="1" applyAlignment="1">
      <alignment horizontal="center" vertical="center" wrapText="1"/>
    </xf>
    <xf numFmtId="0" fontId="10" fillId="0" borderId="17" xfId="0" applyFont="1" applyBorder="1"/>
    <xf numFmtId="1" fontId="65" fillId="0" borderId="4" xfId="0" applyNumberFormat="1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171" fontId="0" fillId="0" borderId="4" xfId="0" applyNumberFormat="1" applyBorder="1"/>
    <xf numFmtId="0" fontId="44" fillId="0" borderId="16" xfId="0" applyFont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70" fontId="55" fillId="11" borderId="12" xfId="0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right"/>
    </xf>
    <xf numFmtId="0" fontId="10" fillId="10" borderId="4" xfId="0" applyFont="1" applyFill="1" applyBorder="1" applyAlignment="1">
      <alignment horizontal="center" wrapText="1"/>
    </xf>
    <xf numFmtId="0" fontId="10" fillId="10" borderId="16" xfId="0" applyFont="1" applyFill="1" applyBorder="1" applyAlignment="1">
      <alignment horizontal="center" wrapText="1"/>
    </xf>
    <xf numFmtId="1" fontId="49" fillId="0" borderId="16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8" fillId="7" borderId="4" xfId="0" applyFont="1" applyFill="1" applyBorder="1" applyAlignment="1">
      <alignment horizontal="center" vertical="center"/>
    </xf>
    <xf numFmtId="1" fontId="8" fillId="7" borderId="4" xfId="0" applyNumberFormat="1" applyFont="1" applyFill="1" applyBorder="1" applyAlignment="1">
      <alignment vertical="center" wrapText="1"/>
    </xf>
    <xf numFmtId="1" fontId="8" fillId="7" borderId="16" xfId="0" applyNumberFormat="1" applyFont="1" applyFill="1" applyBorder="1" applyAlignment="1">
      <alignment vertical="center" wrapText="1"/>
    </xf>
    <xf numFmtId="1" fontId="10" fillId="7" borderId="13" xfId="0" applyNumberFormat="1" applyFont="1" applyFill="1" applyBorder="1" applyAlignment="1">
      <alignment horizontal="center" vertical="center" wrapText="1"/>
    </xf>
    <xf numFmtId="1" fontId="15" fillId="7" borderId="18" xfId="0" applyNumberFormat="1" applyFont="1" applyFill="1" applyBorder="1" applyAlignment="1">
      <alignment horizontal="center" vertical="center" wrapText="1"/>
    </xf>
    <xf numFmtId="1" fontId="15" fillId="7" borderId="19" xfId="0" applyNumberFormat="1" applyFont="1" applyFill="1" applyBorder="1" applyAlignment="1">
      <alignment horizontal="center" vertical="center" wrapText="1"/>
    </xf>
    <xf numFmtId="1" fontId="10" fillId="11" borderId="19" xfId="0" applyNumberFormat="1" applyFont="1" applyFill="1" applyBorder="1" applyAlignment="1">
      <alignment horizontal="center" vertical="center" wrapText="1"/>
    </xf>
    <xf numFmtId="1" fontId="15" fillId="7" borderId="22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Border="1"/>
    <xf numFmtId="1" fontId="10" fillId="0" borderId="13" xfId="0" applyNumberFormat="1" applyFont="1" applyBorder="1"/>
    <xf numFmtId="1" fontId="8" fillId="5" borderId="24" xfId="0" applyNumberFormat="1" applyFont="1" applyFill="1" applyBorder="1" applyAlignment="1">
      <alignment horizontal="center" vertical="center" wrapText="1"/>
    </xf>
    <xf numFmtId="1" fontId="31" fillId="7" borderId="18" xfId="0" applyNumberFormat="1" applyFont="1" applyFill="1" applyBorder="1" applyAlignment="1">
      <alignment horizontal="center" vertical="center" wrapText="1"/>
    </xf>
    <xf numFmtId="1" fontId="31" fillId="7" borderId="19" xfId="0" applyNumberFormat="1" applyFont="1" applyFill="1" applyBorder="1" applyAlignment="1">
      <alignment horizontal="center" vertical="center" wrapText="1"/>
    </xf>
    <xf numFmtId="1" fontId="31" fillId="7" borderId="25" xfId="0" applyNumberFormat="1" applyFont="1" applyFill="1" applyBorder="1" applyAlignment="1">
      <alignment horizontal="center" vertical="center" wrapText="1"/>
    </xf>
    <xf numFmtId="1" fontId="31" fillId="7" borderId="22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Border="1"/>
    <xf numFmtId="1" fontId="10" fillId="0" borderId="27" xfId="0" applyNumberFormat="1" applyFont="1" applyBorder="1"/>
    <xf numFmtId="0" fontId="15" fillId="0" borderId="28" xfId="0" applyFont="1" applyBorder="1" applyAlignment="1">
      <alignment vertical="center" wrapText="1"/>
    </xf>
    <xf numFmtId="1" fontId="0" fillId="0" borderId="4" xfId="0" applyNumberFormat="1" applyBorder="1"/>
    <xf numFmtId="0" fontId="0" fillId="0" borderId="28" xfId="0" applyBorder="1"/>
    <xf numFmtId="2" fontId="53" fillId="0" borderId="4" xfId="0" applyNumberFormat="1" applyFont="1" applyBorder="1" applyAlignment="1">
      <alignment horizontal="center" vertical="center"/>
    </xf>
    <xf numFmtId="2" fontId="52" fillId="0" borderId="4" xfId="0" applyNumberFormat="1" applyFont="1" applyBorder="1"/>
    <xf numFmtId="2" fontId="52" fillId="0" borderId="16" xfId="0" applyNumberFormat="1" applyFont="1" applyBorder="1"/>
    <xf numFmtId="164" fontId="0" fillId="0" borderId="10" xfId="0" applyNumberFormat="1" applyBorder="1"/>
    <xf numFmtId="0" fontId="0" fillId="0" borderId="11" xfId="0" applyBorder="1"/>
    <xf numFmtId="0" fontId="0" fillId="0" borderId="29" xfId="0" applyBorder="1"/>
    <xf numFmtId="1" fontId="15" fillId="0" borderId="26" xfId="0" applyNumberFormat="1" applyFont="1" applyBorder="1"/>
    <xf numFmtId="1" fontId="15" fillId="0" borderId="23" xfId="0" applyNumberFormat="1" applyFont="1" applyBorder="1"/>
    <xf numFmtId="1" fontId="15" fillId="0" borderId="17" xfId="0" applyNumberFormat="1" applyFont="1" applyBorder="1"/>
    <xf numFmtId="1" fontId="15" fillId="0" borderId="30" xfId="0" applyNumberFormat="1" applyFont="1" applyBorder="1"/>
    <xf numFmtId="2" fontId="52" fillId="0" borderId="10" xfId="0" applyNumberFormat="1" applyFont="1" applyBorder="1" applyAlignment="1">
      <alignment horizontal="center" vertical="center"/>
    </xf>
    <xf numFmtId="2" fontId="52" fillId="0" borderId="10" xfId="0" applyNumberFormat="1" applyFont="1" applyBorder="1"/>
    <xf numFmtId="2" fontId="52" fillId="0" borderId="31" xfId="0" applyNumberFormat="1" applyFont="1" applyBorder="1"/>
    <xf numFmtId="164" fontId="15" fillId="11" borderId="32" xfId="0" applyNumberFormat="1" applyFont="1" applyFill="1" applyBorder="1" applyAlignment="1">
      <alignment vertical="center" wrapText="1"/>
    </xf>
    <xf numFmtId="164" fontId="15" fillId="11" borderId="16" xfId="0" applyNumberFormat="1" applyFont="1" applyFill="1" applyBorder="1" applyAlignment="1">
      <alignment vertical="center" wrapText="1"/>
    </xf>
    <xf numFmtId="1" fontId="31" fillId="7" borderId="18" xfId="0" applyNumberFormat="1" applyFont="1" applyFill="1" applyBorder="1" applyAlignment="1">
      <alignment horizontal="center" vertical="center" wrapText="1" shrinkToFit="1"/>
    </xf>
    <xf numFmtId="0" fontId="5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53" fillId="0" borderId="4" xfId="0" applyFont="1" applyBorder="1" applyAlignment="1">
      <alignment vertical="center" wrapText="1"/>
    </xf>
    <xf numFmtId="176" fontId="53" fillId="0" borderId="4" xfId="25" applyNumberFormat="1" applyFont="1" applyBorder="1" applyAlignment="1">
      <alignment horizontal="center" vertical="center"/>
    </xf>
    <xf numFmtId="0" fontId="73" fillId="0" borderId="0" xfId="0" applyFont="1"/>
    <xf numFmtId="0" fontId="53" fillId="8" borderId="37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171" fontId="53" fillId="0" borderId="10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left" vertical="center" wrapText="1"/>
    </xf>
    <xf numFmtId="171" fontId="77" fillId="0" borderId="4" xfId="0" applyNumberFormat="1" applyFont="1" applyBorder="1" applyAlignment="1">
      <alignment horizontal="center" vertical="center"/>
    </xf>
    <xf numFmtId="171" fontId="78" fillId="0" borderId="4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left" vertical="center" wrapText="1"/>
    </xf>
    <xf numFmtId="0" fontId="56" fillId="0" borderId="0" xfId="0" applyFont="1"/>
    <xf numFmtId="1" fontId="57" fillId="0" borderId="0" xfId="0" applyNumberFormat="1" applyFont="1"/>
    <xf numFmtId="1" fontId="60" fillId="0" borderId="0" xfId="0" applyNumberFormat="1" applyFont="1"/>
    <xf numFmtId="0" fontId="60" fillId="0" borderId="0" xfId="0" applyFont="1"/>
    <xf numFmtId="1" fontId="59" fillId="0" borderId="0" xfId="0" applyNumberFormat="1" applyFont="1"/>
    <xf numFmtId="0" fontId="82" fillId="0" borderId="0" xfId="7" applyFont="1" applyAlignment="1" applyProtection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3" fillId="0" borderId="0" xfId="0" applyFont="1"/>
    <xf numFmtId="174" fontId="52" fillId="3" borderId="4" xfId="0" applyNumberFormat="1" applyFont="1" applyFill="1" applyBorder="1" applyAlignment="1">
      <alignment vertical="center"/>
    </xf>
    <xf numFmtId="0" fontId="88" fillId="0" borderId="0" xfId="7" applyFont="1" applyAlignment="1" applyProtection="1">
      <alignment horizontal="center" vertical="center"/>
    </xf>
    <xf numFmtId="0" fontId="88" fillId="0" borderId="6" xfId="7" applyFont="1" applyFill="1" applyBorder="1" applyAlignment="1" applyProtection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171" fontId="52" fillId="3" borderId="7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 wrapText="1"/>
    </xf>
    <xf numFmtId="171" fontId="52" fillId="3" borderId="10" xfId="0" applyNumberFormat="1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  <xf numFmtId="173" fontId="52" fillId="3" borderId="6" xfId="0" applyNumberFormat="1" applyFont="1" applyFill="1" applyBorder="1" applyAlignment="1">
      <alignment horizontal="center" vertical="center"/>
    </xf>
    <xf numFmtId="173" fontId="52" fillId="3" borderId="10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vertical="center"/>
    </xf>
    <xf numFmtId="0" fontId="8" fillId="7" borderId="14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/>
    </xf>
    <xf numFmtId="171" fontId="6" fillId="7" borderId="15" xfId="0" applyNumberFormat="1" applyFont="1" applyFill="1" applyBorder="1" applyAlignment="1">
      <alignment horizontal="center" vertical="center" wrapText="1"/>
    </xf>
    <xf numFmtId="3" fontId="6" fillId="7" borderId="15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30" fillId="7" borderId="15" xfId="0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3" borderId="10" xfId="0" applyFont="1" applyFill="1" applyBorder="1" applyAlignment="1">
      <alignment vertical="center"/>
    </xf>
    <xf numFmtId="0" fontId="53" fillId="3" borderId="4" xfId="0" applyFont="1" applyFill="1" applyBorder="1" applyAlignment="1">
      <alignment horizontal="center" vertical="center" wrapText="1"/>
    </xf>
    <xf numFmtId="0" fontId="0" fillId="7" borderId="13" xfId="0" applyFill="1" applyBorder="1"/>
    <xf numFmtId="0" fontId="0" fillId="0" borderId="43" xfId="0" applyBorder="1"/>
    <xf numFmtId="0" fontId="0" fillId="7" borderId="0" xfId="0" applyFill="1"/>
    <xf numFmtId="0" fontId="15" fillId="0" borderId="10" xfId="0" applyFont="1" applyBorder="1" applyAlignment="1">
      <alignment vertical="center" wrapText="1"/>
    </xf>
    <xf numFmtId="0" fontId="15" fillId="8" borderId="10" xfId="0" applyFont="1" applyFill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53" fillId="0" borderId="13" xfId="0" applyFont="1" applyBorder="1" applyAlignment="1">
      <alignment horizontal="center" vertical="center"/>
    </xf>
    <xf numFmtId="0" fontId="94" fillId="0" borderId="0" xfId="0" applyFont="1" applyAlignment="1">
      <alignment wrapText="1"/>
    </xf>
    <xf numFmtId="0" fontId="93" fillId="0" borderId="0" xfId="0" applyFont="1" applyAlignment="1">
      <alignment wrapText="1"/>
    </xf>
    <xf numFmtId="14" fontId="10" fillId="0" borderId="0" xfId="0" applyNumberFormat="1" applyFont="1" applyAlignment="1">
      <alignment horizontal="center"/>
    </xf>
    <xf numFmtId="14" fontId="57" fillId="7" borderId="0" xfId="0" applyNumberFormat="1" applyFont="1" applyFill="1" applyAlignment="1">
      <alignment horizontal="left"/>
    </xf>
    <xf numFmtId="14" fontId="57" fillId="7" borderId="0" xfId="0" applyNumberFormat="1" applyFont="1" applyFill="1"/>
    <xf numFmtId="14" fontId="55" fillId="7" borderId="0" xfId="0" applyNumberFormat="1" applyFont="1" applyFill="1" applyAlignment="1">
      <alignment horizontal="left"/>
    </xf>
    <xf numFmtId="3" fontId="53" fillId="11" borderId="4" xfId="0" applyNumberFormat="1" applyFont="1" applyFill="1" applyBorder="1" applyAlignment="1">
      <alignment horizontal="center" vertical="center"/>
    </xf>
    <xf numFmtId="3" fontId="53" fillId="0" borderId="4" xfId="0" applyNumberFormat="1" applyFont="1" applyBorder="1" applyAlignment="1">
      <alignment horizontal="center" vertical="center"/>
    </xf>
    <xf numFmtId="173" fontId="52" fillId="3" borderId="7" xfId="0" applyNumberFormat="1" applyFont="1" applyFill="1" applyBorder="1" applyAlignment="1">
      <alignment horizontal="center" vertical="center"/>
    </xf>
    <xf numFmtId="177" fontId="60" fillId="0" borderId="0" xfId="0" applyNumberFormat="1" applyFont="1" applyAlignment="1">
      <alignment horizontal="center" vertical="center"/>
    </xf>
    <xf numFmtId="0" fontId="53" fillId="0" borderId="30" xfId="0" applyFont="1" applyBorder="1" applyAlignment="1">
      <alignment horizontal="center" vertical="center" wrapText="1"/>
    </xf>
    <xf numFmtId="171" fontId="60" fillId="0" borderId="28" xfId="0" applyNumberFormat="1" applyFont="1" applyBorder="1" applyAlignment="1">
      <alignment horizontal="center" vertical="center"/>
    </xf>
    <xf numFmtId="177" fontId="60" fillId="0" borderId="49" xfId="0" applyNumberFormat="1" applyFont="1" applyBorder="1" applyAlignment="1">
      <alignment horizontal="center" vertical="center"/>
    </xf>
    <xf numFmtId="0" fontId="53" fillId="0" borderId="18" xfId="0" applyFont="1" applyBorder="1" applyAlignment="1">
      <alignment horizontal="center" vertical="center" wrapText="1"/>
    </xf>
    <xf numFmtId="171" fontId="60" fillId="0" borderId="19" xfId="0" applyNumberFormat="1" applyFont="1" applyBorder="1" applyAlignment="1">
      <alignment horizontal="center" vertical="center"/>
    </xf>
    <xf numFmtId="177" fontId="60" fillId="0" borderId="22" xfId="0" applyNumberFormat="1" applyFont="1" applyBorder="1" applyAlignment="1">
      <alignment horizontal="center" vertical="center"/>
    </xf>
    <xf numFmtId="1" fontId="99" fillId="0" borderId="31" xfId="0" applyNumberFormat="1" applyFont="1" applyBorder="1" applyAlignment="1">
      <alignment vertical="center" wrapText="1"/>
    </xf>
    <xf numFmtId="1" fontId="99" fillId="0" borderId="16" xfId="0" applyNumberFormat="1" applyFont="1" applyBorder="1" applyAlignment="1">
      <alignment vertical="center" wrapText="1"/>
    </xf>
    <xf numFmtId="1" fontId="60" fillId="0" borderId="21" xfId="0" applyNumberFormat="1" applyFont="1" applyBorder="1" applyAlignment="1">
      <alignment horizontal="center" vertical="center" wrapText="1"/>
    </xf>
    <xf numFmtId="1" fontId="99" fillId="0" borderId="21" xfId="0" applyNumberFormat="1" applyFont="1" applyBorder="1" applyAlignment="1">
      <alignment horizontal="center" vertical="center" wrapText="1"/>
    </xf>
    <xf numFmtId="171" fontId="98" fillId="0" borderId="21" xfId="0" applyNumberFormat="1" applyFont="1" applyBorder="1" applyAlignment="1">
      <alignment horizontal="center" vertical="center"/>
    </xf>
    <xf numFmtId="1" fontId="99" fillId="0" borderId="30" xfId="0" applyNumberFormat="1" applyFont="1" applyBorder="1" applyAlignment="1">
      <alignment horizontal="center" vertical="center" wrapText="1"/>
    </xf>
    <xf numFmtId="1" fontId="99" fillId="0" borderId="18" xfId="0" applyNumberFormat="1" applyFont="1" applyBorder="1" applyAlignment="1">
      <alignment horizontal="center" vertical="center" wrapText="1"/>
    </xf>
    <xf numFmtId="1" fontId="60" fillId="0" borderId="28" xfId="0" applyNumberFormat="1" applyFont="1" applyBorder="1" applyAlignment="1">
      <alignment horizontal="center" vertical="center"/>
    </xf>
    <xf numFmtId="1" fontId="60" fillId="0" borderId="19" xfId="0" applyNumberFormat="1" applyFont="1" applyBorder="1" applyAlignment="1">
      <alignment horizontal="center" vertical="center"/>
    </xf>
    <xf numFmtId="1" fontId="11" fillId="0" borderId="0" xfId="0" applyNumberFormat="1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60" fillId="7" borderId="0" xfId="0" applyFont="1" applyFill="1" applyAlignment="1">
      <alignment horizontal="left" vertical="center"/>
    </xf>
    <xf numFmtId="0" fontId="58" fillId="7" borderId="0" xfId="7" applyFont="1" applyFill="1" applyBorder="1" applyAlignment="1" applyProtection="1">
      <alignment horizontal="left" vertical="center"/>
    </xf>
    <xf numFmtId="1" fontId="60" fillId="7" borderId="0" xfId="0" applyNumberFormat="1" applyFont="1" applyFill="1" applyAlignment="1">
      <alignment horizontal="left" vertical="center"/>
    </xf>
    <xf numFmtId="0" fontId="47" fillId="7" borderId="0" xfId="7" applyFill="1" applyAlignment="1" applyProtection="1">
      <alignment horizontal="left" vertical="center"/>
    </xf>
    <xf numFmtId="0" fontId="0" fillId="7" borderId="0" xfId="0" applyFill="1" applyAlignment="1">
      <alignment horizontal="left" vertical="center"/>
    </xf>
    <xf numFmtId="1" fontId="52" fillId="0" borderId="16" xfId="0" applyNumberFormat="1" applyFont="1" applyBorder="1" applyAlignment="1">
      <alignment horizontal="center"/>
    </xf>
    <xf numFmtId="1" fontId="52" fillId="0" borderId="13" xfId="0" applyNumberFormat="1" applyFont="1" applyBorder="1" applyAlignment="1">
      <alignment horizontal="center"/>
    </xf>
    <xf numFmtId="1" fontId="9" fillId="0" borderId="16" xfId="22" applyNumberFormat="1" applyFont="1" applyFill="1" applyBorder="1" applyAlignment="1">
      <alignment horizontal="center" vertical="center"/>
    </xf>
    <xf numFmtId="1" fontId="9" fillId="0" borderId="13" xfId="22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/>
    </xf>
    <xf numFmtId="0" fontId="10" fillId="10" borderId="13" xfId="0" applyFont="1" applyFill="1" applyBorder="1" applyAlignment="1">
      <alignment horizontal="center"/>
    </xf>
    <xf numFmtId="0" fontId="96" fillId="0" borderId="9" xfId="0" applyFont="1" applyBorder="1" applyAlignment="1">
      <alignment horizontal="center" vertical="center" wrapText="1"/>
    </xf>
    <xf numFmtId="0" fontId="96" fillId="0" borderId="3" xfId="0" applyFont="1" applyBorder="1" applyAlignment="1">
      <alignment horizontal="center" vertical="center" wrapText="1"/>
    </xf>
    <xf numFmtId="0" fontId="96" fillId="0" borderId="20" xfId="0" applyFont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left" wrapText="1"/>
    </xf>
    <xf numFmtId="0" fontId="11" fillId="7" borderId="23" xfId="0" applyFont="1" applyFill="1" applyBorder="1" applyAlignment="1">
      <alignment horizontal="left" wrapText="1"/>
    </xf>
    <xf numFmtId="0" fontId="15" fillId="8" borderId="35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0" fontId="68" fillId="0" borderId="34" xfId="0" applyFont="1" applyBorder="1" applyAlignment="1">
      <alignment horizontal="center"/>
    </xf>
    <xf numFmtId="0" fontId="68" fillId="0" borderId="5" xfId="0" applyFont="1" applyBorder="1" applyAlignment="1">
      <alignment horizontal="center"/>
    </xf>
    <xf numFmtId="1" fontId="10" fillId="7" borderId="30" xfId="0" applyNumberFormat="1" applyFont="1" applyFill="1" applyBorder="1" applyAlignment="1">
      <alignment horizontal="center" vertical="center" wrapText="1"/>
    </xf>
    <xf numFmtId="1" fontId="10" fillId="7" borderId="28" xfId="0" applyNumberFormat="1" applyFont="1" applyFill="1" applyBorder="1" applyAlignment="1">
      <alignment horizontal="center" vertical="center" wrapText="1"/>
    </xf>
    <xf numFmtId="1" fontId="10" fillId="7" borderId="32" xfId="0" applyNumberFormat="1" applyFont="1" applyFill="1" applyBorder="1" applyAlignment="1">
      <alignment horizontal="center" vertical="center" wrapText="1"/>
    </xf>
    <xf numFmtId="0" fontId="11" fillId="8" borderId="33" xfId="0" applyFont="1" applyFill="1" applyBorder="1" applyAlignment="1">
      <alignment horizontal="left" wrapText="1"/>
    </xf>
    <xf numFmtId="0" fontId="11" fillId="8" borderId="0" xfId="0" applyFont="1" applyFill="1" applyAlignment="1">
      <alignment horizontal="left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" fontId="10" fillId="7" borderId="35" xfId="0" applyNumberFormat="1" applyFont="1" applyFill="1" applyBorder="1" applyAlignment="1">
      <alignment horizontal="center" vertical="center" wrapText="1"/>
    </xf>
    <xf numFmtId="1" fontId="10" fillId="7" borderId="10" xfId="0" applyNumberFormat="1" applyFont="1" applyFill="1" applyBorder="1" applyAlignment="1">
      <alignment horizontal="center" vertical="center" wrapText="1"/>
    </xf>
    <xf numFmtId="1" fontId="10" fillId="7" borderId="36" xfId="0" applyNumberFormat="1" applyFont="1" applyFill="1" applyBorder="1" applyAlignment="1">
      <alignment horizontal="center" vertical="center" wrapText="1"/>
    </xf>
    <xf numFmtId="0" fontId="95" fillId="0" borderId="9" xfId="0" applyFont="1" applyBorder="1" applyAlignment="1">
      <alignment horizontal="center" vertical="center" wrapText="1"/>
    </xf>
    <xf numFmtId="0" fontId="95" fillId="0" borderId="3" xfId="0" applyFont="1" applyBorder="1" applyAlignment="1">
      <alignment horizontal="center" vertical="center" wrapText="1"/>
    </xf>
    <xf numFmtId="0" fontId="95" fillId="0" borderId="20" xfId="0" applyFont="1" applyBorder="1" applyAlignment="1">
      <alignment horizontal="center" vertical="center" wrapText="1"/>
    </xf>
    <xf numFmtId="0" fontId="93" fillId="0" borderId="9" xfId="0" applyFont="1" applyBorder="1" applyAlignment="1">
      <alignment horizontal="center" vertical="center" wrapText="1"/>
    </xf>
    <xf numFmtId="0" fontId="93" fillId="0" borderId="3" xfId="0" applyFont="1" applyBorder="1" applyAlignment="1">
      <alignment horizontal="center" vertical="center" wrapText="1"/>
    </xf>
    <xf numFmtId="0" fontId="93" fillId="0" borderId="20" xfId="0" applyFont="1" applyBorder="1" applyAlignment="1">
      <alignment horizontal="center" vertical="center" wrapText="1"/>
    </xf>
    <xf numFmtId="1" fontId="10" fillId="7" borderId="9" xfId="0" applyNumberFormat="1" applyFont="1" applyFill="1" applyBorder="1" applyAlignment="1">
      <alignment horizontal="center" vertical="center" wrapText="1"/>
    </xf>
    <xf numFmtId="1" fontId="10" fillId="7" borderId="3" xfId="0" applyNumberFormat="1" applyFont="1" applyFill="1" applyBorder="1" applyAlignment="1">
      <alignment horizontal="center" vertical="center" wrapText="1"/>
    </xf>
    <xf numFmtId="1" fontId="10" fillId="7" borderId="20" xfId="0" applyNumberFormat="1" applyFont="1" applyFill="1" applyBorder="1" applyAlignment="1">
      <alignment horizontal="center" vertical="center" wrapText="1"/>
    </xf>
    <xf numFmtId="0" fontId="10" fillId="7" borderId="3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1" fillId="7" borderId="33" xfId="0" applyFont="1" applyFill="1" applyBorder="1" applyAlignment="1">
      <alignment horizontal="left" wrapText="1"/>
    </xf>
    <xf numFmtId="0" fontId="11" fillId="7" borderId="0" xfId="0" applyFont="1" applyFill="1" applyAlignment="1">
      <alignment horizontal="left" wrapText="1"/>
    </xf>
    <xf numFmtId="0" fontId="15" fillId="8" borderId="33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1" fontId="8" fillId="7" borderId="34" xfId="0" applyNumberFormat="1" applyFont="1" applyFill="1" applyBorder="1" applyAlignment="1">
      <alignment horizontal="center" vertical="center" wrapText="1"/>
    </xf>
    <xf numFmtId="1" fontId="8" fillId="7" borderId="5" xfId="0" applyNumberFormat="1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171" fontId="6" fillId="0" borderId="41" xfId="0" applyNumberFormat="1" applyFont="1" applyBorder="1" applyAlignment="1">
      <alignment horizontal="center" vertical="center"/>
    </xf>
    <xf numFmtId="171" fontId="6" fillId="0" borderId="0" xfId="0" applyNumberFormat="1" applyFont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53" fillId="7" borderId="9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0" fontId="53" fillId="7" borderId="20" xfId="0" applyFont="1" applyFill="1" applyBorder="1" applyAlignment="1">
      <alignment horizontal="center" vertical="center"/>
    </xf>
    <xf numFmtId="0" fontId="53" fillId="8" borderId="26" xfId="0" applyFont="1" applyFill="1" applyBorder="1" applyAlignment="1">
      <alignment horizontal="center"/>
    </xf>
    <xf numFmtId="0" fontId="53" fillId="7" borderId="16" xfId="0" applyFont="1" applyFill="1" applyBorder="1" applyAlignment="1">
      <alignment horizontal="center" vertical="center" wrapText="1"/>
    </xf>
    <xf numFmtId="0" fontId="53" fillId="7" borderId="13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103" fillId="0" borderId="9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3" fillId="0" borderId="20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1" fontId="60" fillId="0" borderId="28" xfId="0" applyNumberFormat="1" applyFont="1" applyBorder="1" applyAlignment="1">
      <alignment horizontal="center" vertical="center" wrapText="1"/>
    </xf>
    <xf numFmtId="1" fontId="99" fillId="0" borderId="28" xfId="0" applyNumberFormat="1" applyFont="1" applyBorder="1" applyAlignment="1">
      <alignment horizontal="center" vertical="center" wrapText="1"/>
    </xf>
    <xf numFmtId="1" fontId="99" fillId="0" borderId="19" xfId="0" applyNumberFormat="1" applyFont="1" applyBorder="1" applyAlignment="1">
      <alignment horizontal="center" vertical="center" wrapText="1"/>
    </xf>
    <xf numFmtId="1" fontId="99" fillId="0" borderId="25" xfId="0" applyNumberFormat="1" applyFont="1" applyBorder="1" applyAlignment="1">
      <alignment horizontal="center" vertical="center" wrapText="1"/>
    </xf>
    <xf numFmtId="1" fontId="99" fillId="0" borderId="52" xfId="0" applyNumberFormat="1" applyFont="1" applyBorder="1" applyAlignment="1">
      <alignment horizontal="center" vertical="center" wrapText="1"/>
    </xf>
    <xf numFmtId="0" fontId="93" fillId="13" borderId="9" xfId="0" applyFont="1" applyFill="1" applyBorder="1" applyAlignment="1">
      <alignment horizontal="center" vertical="center"/>
    </xf>
    <xf numFmtId="0" fontId="93" fillId="13" borderId="3" xfId="0" applyFont="1" applyFill="1" applyBorder="1" applyAlignment="1">
      <alignment horizontal="center" vertical="center"/>
    </xf>
    <xf numFmtId="0" fontId="93" fillId="13" borderId="20" xfId="0" applyFont="1" applyFill="1" applyBorder="1" applyAlignment="1">
      <alignment horizontal="center" vertical="center"/>
    </xf>
    <xf numFmtId="0" fontId="97" fillId="13" borderId="9" xfId="0" applyFont="1" applyFill="1" applyBorder="1" applyAlignment="1">
      <alignment horizontal="center" vertical="center"/>
    </xf>
    <xf numFmtId="0" fontId="97" fillId="13" borderId="3" xfId="0" applyFont="1" applyFill="1" applyBorder="1" applyAlignment="1">
      <alignment horizontal="center" vertical="center"/>
    </xf>
    <xf numFmtId="0" fontId="97" fillId="13" borderId="20" xfId="0" applyFont="1" applyFill="1" applyBorder="1" applyAlignment="1">
      <alignment horizontal="center" vertical="center"/>
    </xf>
    <xf numFmtId="1" fontId="99" fillId="0" borderId="47" xfId="0" applyNumberFormat="1" applyFont="1" applyBorder="1" applyAlignment="1">
      <alignment horizontal="center" vertical="center" wrapText="1"/>
    </xf>
    <xf numFmtId="1" fontId="99" fillId="0" borderId="48" xfId="0" applyNumberFormat="1" applyFont="1" applyBorder="1" applyAlignment="1">
      <alignment horizontal="center" vertical="center" wrapText="1"/>
    </xf>
    <xf numFmtId="1" fontId="99" fillId="0" borderId="50" xfId="0" applyNumberFormat="1" applyFont="1" applyBorder="1" applyAlignment="1">
      <alignment horizontal="center" vertical="center" wrapText="1"/>
    </xf>
    <xf numFmtId="1" fontId="99" fillId="0" borderId="51" xfId="0" applyNumberFormat="1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97" fillId="12" borderId="9" xfId="0" applyFont="1" applyFill="1" applyBorder="1" applyAlignment="1">
      <alignment horizontal="center" vertical="center" wrapText="1"/>
    </xf>
    <xf numFmtId="0" fontId="97" fillId="12" borderId="3" xfId="0" applyFont="1" applyFill="1" applyBorder="1" applyAlignment="1">
      <alignment horizontal="center" vertical="center" wrapText="1"/>
    </xf>
    <xf numFmtId="0" fontId="97" fillId="12" borderId="20" xfId="0" applyFont="1" applyFill="1" applyBorder="1" applyAlignment="1">
      <alignment horizontal="center" vertical="center" wrapText="1"/>
    </xf>
    <xf numFmtId="0" fontId="53" fillId="7" borderId="16" xfId="0" applyFont="1" applyFill="1" applyBorder="1" applyAlignment="1">
      <alignment horizontal="center"/>
    </xf>
    <xf numFmtId="0" fontId="53" fillId="7" borderId="23" xfId="0" applyFont="1" applyFill="1" applyBorder="1" applyAlignment="1">
      <alignment horizontal="center"/>
    </xf>
    <xf numFmtId="0" fontId="53" fillId="7" borderId="13" xfId="0" applyFont="1" applyFill="1" applyBorder="1" applyAlignment="1">
      <alignment horizontal="center"/>
    </xf>
    <xf numFmtId="0" fontId="0" fillId="7" borderId="23" xfId="0" applyFill="1" applyBorder="1"/>
    <xf numFmtId="0" fontId="0" fillId="7" borderId="13" xfId="0" applyFill="1" applyBorder="1"/>
    <xf numFmtId="0" fontId="44" fillId="0" borderId="16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13" xfId="0" applyBorder="1" applyAlignment="1">
      <alignment horizontal="center"/>
    </xf>
    <xf numFmtId="175" fontId="55" fillId="0" borderId="16" xfId="0" applyNumberFormat="1" applyFont="1" applyBorder="1" applyAlignment="1">
      <alignment horizontal="center" vertical="center"/>
    </xf>
    <xf numFmtId="0" fontId="49" fillId="0" borderId="13" xfId="0" applyFont="1" applyBorder="1"/>
    <xf numFmtId="0" fontId="69" fillId="0" borderId="16" xfId="0" applyFont="1" applyBorder="1" applyAlignment="1">
      <alignment horizontal="center" vertical="center" wrapText="1"/>
    </xf>
    <xf numFmtId="175" fontId="29" fillId="0" borderId="16" xfId="0" applyNumberFormat="1" applyFont="1" applyBorder="1" applyAlignment="1">
      <alignment horizontal="center" vertical="center"/>
    </xf>
    <xf numFmtId="0" fontId="65" fillId="0" borderId="13" xfId="0" applyFont="1" applyBorder="1"/>
    <xf numFmtId="0" fontId="54" fillId="0" borderId="16" xfId="0" applyFont="1" applyBorder="1" applyAlignment="1">
      <alignment horizontal="center" vertical="center"/>
    </xf>
    <xf numFmtId="0" fontId="0" fillId="0" borderId="13" xfId="0" applyBorder="1"/>
    <xf numFmtId="0" fontId="31" fillId="0" borderId="16" xfId="0" applyFont="1" applyBorder="1" applyAlignment="1">
      <alignment horizontal="left" vertical="center" wrapText="1"/>
    </xf>
    <xf numFmtId="0" fontId="70" fillId="0" borderId="23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center"/>
    </xf>
    <xf numFmtId="0" fontId="54" fillId="0" borderId="23" xfId="0" applyFont="1" applyBorder="1" applyAlignment="1">
      <alignment horizontal="center"/>
    </xf>
    <xf numFmtId="0" fontId="54" fillId="0" borderId="13" xfId="0" applyFont="1" applyBorder="1" applyAlignment="1">
      <alignment horizontal="center"/>
    </xf>
    <xf numFmtId="0" fontId="31" fillId="0" borderId="16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/>
    </xf>
    <xf numFmtId="0" fontId="0" fillId="0" borderId="23" xfId="0" applyBorder="1"/>
    <xf numFmtId="0" fontId="31" fillId="0" borderId="7" xfId="0" applyFont="1" applyBorder="1" applyAlignment="1">
      <alignment horizontal="center" vertical="center" wrapText="1"/>
    </xf>
    <xf numFmtId="0" fontId="54" fillId="0" borderId="38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 vertical="center"/>
    </xf>
    <xf numFmtId="0" fontId="53" fillId="5" borderId="16" xfId="0" applyFont="1" applyFill="1" applyBorder="1" applyAlignment="1">
      <alignment horizontal="center" vertical="center" wrapText="1"/>
    </xf>
    <xf numFmtId="0" fontId="53" fillId="5" borderId="23" xfId="0" applyFont="1" applyFill="1" applyBorder="1" applyAlignment="1">
      <alignment horizontal="center" vertical="center" wrapText="1"/>
    </xf>
    <xf numFmtId="0" fontId="53" fillId="5" borderId="13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3" fillId="5" borderId="16" xfId="0" applyFont="1" applyFill="1" applyBorder="1" applyAlignment="1">
      <alignment horizontal="center"/>
    </xf>
    <xf numFmtId="0" fontId="53" fillId="5" borderId="23" xfId="0" applyFont="1" applyFill="1" applyBorder="1" applyAlignment="1">
      <alignment horizontal="center"/>
    </xf>
    <xf numFmtId="0" fontId="53" fillId="5" borderId="13" xfId="0" applyFont="1" applyFill="1" applyBorder="1" applyAlignment="1">
      <alignment horizontal="center"/>
    </xf>
    <xf numFmtId="0" fontId="70" fillId="0" borderId="13" xfId="0" applyFont="1" applyBorder="1" applyAlignment="1">
      <alignment horizontal="left" vertical="center" wrapText="1"/>
    </xf>
    <xf numFmtId="0" fontId="70" fillId="0" borderId="16" xfId="0" applyFont="1" applyBorder="1" applyAlignment="1">
      <alignment horizontal="left" vertical="center" wrapText="1"/>
    </xf>
    <xf numFmtId="0" fontId="54" fillId="0" borderId="38" xfId="0" applyFont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0" xfId="0"/>
    <xf numFmtId="0" fontId="0" fillId="0" borderId="42" xfId="0" applyBorder="1"/>
    <xf numFmtId="0" fontId="0" fillId="0" borderId="31" xfId="0" applyBorder="1"/>
    <xf numFmtId="0" fontId="0" fillId="0" borderId="21" xfId="0" applyBorder="1"/>
    <xf numFmtId="0" fontId="0" fillId="0" borderId="43" xfId="0" applyBorder="1"/>
    <xf numFmtId="0" fontId="54" fillId="0" borderId="39" xfId="0" applyFont="1" applyBorder="1" applyAlignment="1">
      <alignment horizontal="center"/>
    </xf>
    <xf numFmtId="0" fontId="54" fillId="0" borderId="40" xfId="0" applyFont="1" applyBorder="1" applyAlignment="1">
      <alignment horizontal="center"/>
    </xf>
    <xf numFmtId="0" fontId="55" fillId="0" borderId="21" xfId="0" applyFont="1" applyBorder="1" applyAlignment="1">
      <alignment horizontal="center"/>
    </xf>
    <xf numFmtId="0" fontId="85" fillId="0" borderId="9" xfId="0" applyFont="1" applyBorder="1" applyAlignment="1">
      <alignment horizontal="center" vertical="center" wrapText="1"/>
    </xf>
    <xf numFmtId="0" fontId="85" fillId="0" borderId="3" xfId="0" applyFont="1" applyBorder="1" applyAlignment="1">
      <alignment horizontal="center" vertical="center" wrapText="1"/>
    </xf>
    <xf numFmtId="0" fontId="85" fillId="0" borderId="20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wrapText="1"/>
    </xf>
    <xf numFmtId="0" fontId="54" fillId="0" borderId="39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0" borderId="21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0" fontId="52" fillId="3" borderId="6" xfId="0" applyFont="1" applyFill="1" applyBorder="1" applyAlignment="1">
      <alignment horizontal="center" vertical="center"/>
    </xf>
    <xf numFmtId="0" fontId="52" fillId="3" borderId="10" xfId="0" applyFont="1" applyFill="1" applyBorder="1" applyAlignment="1">
      <alignment horizontal="center" vertical="center"/>
    </xf>
    <xf numFmtId="174" fontId="52" fillId="3" borderId="6" xfId="0" applyNumberFormat="1" applyFont="1" applyFill="1" applyBorder="1" applyAlignment="1">
      <alignment horizontal="center" vertical="center"/>
    </xf>
    <xf numFmtId="171" fontId="52" fillId="3" borderId="7" xfId="0" applyNumberFormat="1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173" fontId="52" fillId="3" borderId="6" xfId="0" applyNumberFormat="1" applyFont="1" applyFill="1" applyBorder="1" applyAlignment="1">
      <alignment horizontal="center" vertical="center"/>
    </xf>
    <xf numFmtId="173" fontId="52" fillId="3" borderId="10" xfId="0" applyNumberFormat="1" applyFont="1" applyFill="1" applyBorder="1" applyAlignment="1">
      <alignment horizontal="center" vertical="center"/>
    </xf>
    <xf numFmtId="171" fontId="52" fillId="3" borderId="6" xfId="0" applyNumberFormat="1" applyFont="1" applyFill="1" applyBorder="1" applyAlignment="1">
      <alignment horizontal="center" vertical="center" wrapText="1"/>
    </xf>
    <xf numFmtId="171" fontId="52" fillId="3" borderId="10" xfId="0" applyNumberFormat="1" applyFont="1" applyFill="1" applyBorder="1" applyAlignment="1">
      <alignment horizontal="center" vertical="center" wrapText="1"/>
    </xf>
    <xf numFmtId="0" fontId="93" fillId="0" borderId="44" xfId="0" applyFont="1" applyBorder="1" applyAlignment="1">
      <alignment horizontal="center" vertical="center" wrapText="1"/>
    </xf>
    <xf numFmtId="0" fontId="93" fillId="0" borderId="45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7" borderId="4" xfId="0" applyFont="1" applyFill="1" applyBorder="1" applyAlignment="1">
      <alignment horizontal="center" vertical="center" wrapText="1"/>
    </xf>
    <xf numFmtId="172" fontId="8" fillId="7" borderId="23" xfId="0" applyNumberFormat="1" applyFont="1" applyFill="1" applyBorder="1" applyAlignment="1">
      <alignment horizontal="center" vertical="center" wrapText="1"/>
    </xf>
    <xf numFmtId="172" fontId="8" fillId="7" borderId="13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</cellXfs>
  <cellStyles count="29">
    <cellStyle name="Вывод 2" xfId="6" xr:uid="{00000000-0005-0000-0000-000005000000}"/>
    <cellStyle name="Гиперссылка" xfId="7" builtinId="8"/>
    <cellStyle name="Гиперссылка 2" xfId="8" xr:uid="{00000000-0005-0000-0000-000007000000}"/>
    <cellStyle name="Гиперссылка 3" xfId="9" xr:uid="{00000000-0005-0000-0000-000008000000}"/>
    <cellStyle name="Гиперссылка 4" xfId="10" xr:uid="{00000000-0005-0000-0000-000009000000}"/>
    <cellStyle name="Денежный" xfId="25" builtinId="4"/>
    <cellStyle name="Обычный" xfId="0" builtinId="0"/>
    <cellStyle name="Обычный 2" xfId="11" xr:uid="{00000000-0005-0000-0000-00000C000000}"/>
    <cellStyle name="Обычный 2 2" xfId="12" xr:uid="{00000000-0005-0000-0000-00000D000000}"/>
    <cellStyle name="Обычный 3" xfId="13" xr:uid="{00000000-0005-0000-0000-00000E000000}"/>
    <cellStyle name="Обычный 4" xfId="14" xr:uid="{00000000-0005-0000-0000-00000F000000}"/>
    <cellStyle name="Обычный 5" xfId="15" xr:uid="{00000000-0005-0000-0000-000010000000}"/>
    <cellStyle name="Обычный 6" xfId="16" xr:uid="{00000000-0005-0000-0000-000011000000}"/>
    <cellStyle name="Обычный 7" xfId="17" xr:uid="{00000000-0005-0000-0000-000012000000}"/>
    <cellStyle name="Обычный 8" xfId="18" xr:uid="{00000000-0005-0000-0000-000013000000}"/>
    <cellStyle name="Процентный 2" xfId="19" xr:uid="{00000000-0005-0000-0000-000014000000}"/>
    <cellStyle name="Стиль 1" xfId="20" xr:uid="{00000000-0005-0000-0000-000015000000}"/>
    <cellStyle name="Финансовый" xfId="21" builtinId="3"/>
    <cellStyle name="Финансовый 2" xfId="22" xr:uid="{00000000-0005-0000-0000-000017000000}"/>
    <cellStyle name="Финансовый 2 2" xfId="27" xr:uid="{00000000-0005-0000-0000-000018000000}"/>
    <cellStyle name="Финансовый 3" xfId="23" xr:uid="{00000000-0005-0000-0000-000019000000}"/>
    <cellStyle name="Финансовый 3 2" xfId="28" xr:uid="{00000000-0005-0000-0000-00001A000000}"/>
    <cellStyle name="Финансовый 4" xfId="26" xr:uid="{00000000-0005-0000-0000-00001B000000}"/>
    <cellStyle name="Хороший 2" xfId="24" xr:uid="{00000000-0005-0000-0000-00001C000000}"/>
    <cellStyle name="Euro" xfId="1" xr:uid="{00000000-0005-0000-0000-000000000000}"/>
    <cellStyle name="Excel Built-in Normal" xfId="2" xr:uid="{00000000-0005-0000-0000-000001000000}"/>
    <cellStyle name="Excel_BuiltIn_Вывод" xfId="3" xr:uid="{00000000-0005-0000-0000-000002000000}"/>
    <cellStyle name="Monétaire_GAUFRES.XLS (2)" xfId="4" xr:uid="{00000000-0005-0000-0000-000003000000}"/>
    <cellStyle name="Standaard_Definitief" xfId="5" xr:uid="{00000000-0005-0000-0000-000004000000}"/>
  </cellStyles>
  <dxfs count="0"/>
  <tableStyles count="0" defaultTableStyle="TableStyleMedium9" defaultPivotStyle="PivotStyleLight16"/>
  <colors>
    <mruColors>
      <color rgb="FFD79D29"/>
      <color rgb="FFF0C510"/>
      <color rgb="FFFC762C"/>
      <color rgb="FF00863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png"/><Relationship Id="rId1" Type="http://schemas.openxmlformats.org/officeDocument/2006/relationships/image" Target="../media/image19.jpeg"/><Relationship Id="rId4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18" Type="http://schemas.openxmlformats.org/officeDocument/2006/relationships/image" Target="../media/image44.jpeg"/><Relationship Id="rId3" Type="http://schemas.openxmlformats.org/officeDocument/2006/relationships/image" Target="../media/image29.jpeg"/><Relationship Id="rId21" Type="http://schemas.openxmlformats.org/officeDocument/2006/relationships/image" Target="../media/image47.pn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3.jpeg"/><Relationship Id="rId2" Type="http://schemas.openxmlformats.org/officeDocument/2006/relationships/image" Target="../media/image28.jpeg"/><Relationship Id="rId16" Type="http://schemas.openxmlformats.org/officeDocument/2006/relationships/image" Target="../media/image42.jpeg"/><Relationship Id="rId20" Type="http://schemas.openxmlformats.org/officeDocument/2006/relationships/image" Target="../media/image46.pn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5" Type="http://schemas.openxmlformats.org/officeDocument/2006/relationships/image" Target="../media/image41.jpeg"/><Relationship Id="rId23" Type="http://schemas.openxmlformats.org/officeDocument/2006/relationships/image" Target="../media/image49.png"/><Relationship Id="rId10" Type="http://schemas.openxmlformats.org/officeDocument/2006/relationships/image" Target="../media/image36.jpeg"/><Relationship Id="rId19" Type="http://schemas.openxmlformats.org/officeDocument/2006/relationships/image" Target="../media/image45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Relationship Id="rId22" Type="http://schemas.openxmlformats.org/officeDocument/2006/relationships/image" Target="../media/image48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2.png"/><Relationship Id="rId18" Type="http://schemas.openxmlformats.org/officeDocument/2006/relationships/image" Target="../media/image67.png"/><Relationship Id="rId26" Type="http://schemas.openxmlformats.org/officeDocument/2006/relationships/image" Target="../media/image74.jpeg"/><Relationship Id="rId39" Type="http://schemas.openxmlformats.org/officeDocument/2006/relationships/image" Target="../media/image86.jpeg"/><Relationship Id="rId21" Type="http://schemas.openxmlformats.org/officeDocument/2006/relationships/image" Target="../media/image70.jpeg"/><Relationship Id="rId34" Type="http://schemas.microsoft.com/office/2007/relationships/hdphoto" Target="../media/hdphoto2.wdp"/><Relationship Id="rId7" Type="http://schemas.openxmlformats.org/officeDocument/2006/relationships/image" Target="../media/image56.jpeg"/><Relationship Id="rId12" Type="http://schemas.openxmlformats.org/officeDocument/2006/relationships/image" Target="../media/image61.png"/><Relationship Id="rId17" Type="http://schemas.openxmlformats.org/officeDocument/2006/relationships/image" Target="../media/image66.png"/><Relationship Id="rId25" Type="http://schemas.openxmlformats.org/officeDocument/2006/relationships/image" Target="../media/image73.jpeg"/><Relationship Id="rId33" Type="http://schemas.openxmlformats.org/officeDocument/2006/relationships/image" Target="../media/image81.png"/><Relationship Id="rId38" Type="http://schemas.openxmlformats.org/officeDocument/2006/relationships/image" Target="../media/image85.png"/><Relationship Id="rId2" Type="http://schemas.openxmlformats.org/officeDocument/2006/relationships/image" Target="../media/image51.png"/><Relationship Id="rId16" Type="http://schemas.openxmlformats.org/officeDocument/2006/relationships/image" Target="../media/image65.png"/><Relationship Id="rId20" Type="http://schemas.openxmlformats.org/officeDocument/2006/relationships/image" Target="../media/image69.jpeg"/><Relationship Id="rId29" Type="http://schemas.openxmlformats.org/officeDocument/2006/relationships/image" Target="../media/image77.pn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11" Type="http://schemas.openxmlformats.org/officeDocument/2006/relationships/image" Target="../media/image60.png"/><Relationship Id="rId24" Type="http://schemas.microsoft.com/office/2007/relationships/hdphoto" Target="../media/hdphoto1.wdp"/><Relationship Id="rId32" Type="http://schemas.openxmlformats.org/officeDocument/2006/relationships/image" Target="../media/image80.jpeg"/><Relationship Id="rId37" Type="http://schemas.openxmlformats.org/officeDocument/2006/relationships/image" Target="../media/image84.png"/><Relationship Id="rId5" Type="http://schemas.openxmlformats.org/officeDocument/2006/relationships/image" Target="../media/image54.jpeg"/><Relationship Id="rId15" Type="http://schemas.openxmlformats.org/officeDocument/2006/relationships/image" Target="../media/image64.png"/><Relationship Id="rId23" Type="http://schemas.openxmlformats.org/officeDocument/2006/relationships/image" Target="../media/image72.png"/><Relationship Id="rId28" Type="http://schemas.openxmlformats.org/officeDocument/2006/relationships/image" Target="../media/image76.png"/><Relationship Id="rId36" Type="http://schemas.openxmlformats.org/officeDocument/2006/relationships/image" Target="../media/image83.png"/><Relationship Id="rId10" Type="http://schemas.openxmlformats.org/officeDocument/2006/relationships/image" Target="../media/image59.jpeg"/><Relationship Id="rId19" Type="http://schemas.openxmlformats.org/officeDocument/2006/relationships/image" Target="../media/image68.jpeg"/><Relationship Id="rId31" Type="http://schemas.openxmlformats.org/officeDocument/2006/relationships/image" Target="../media/image79.png"/><Relationship Id="rId4" Type="http://schemas.openxmlformats.org/officeDocument/2006/relationships/image" Target="../media/image53.png"/><Relationship Id="rId9" Type="http://schemas.openxmlformats.org/officeDocument/2006/relationships/image" Target="../media/image58.jpeg"/><Relationship Id="rId14" Type="http://schemas.openxmlformats.org/officeDocument/2006/relationships/image" Target="../media/image63.jpeg"/><Relationship Id="rId22" Type="http://schemas.openxmlformats.org/officeDocument/2006/relationships/image" Target="../media/image71.jpeg"/><Relationship Id="rId27" Type="http://schemas.openxmlformats.org/officeDocument/2006/relationships/image" Target="../media/image75.png"/><Relationship Id="rId30" Type="http://schemas.openxmlformats.org/officeDocument/2006/relationships/image" Target="../media/image78.png"/><Relationship Id="rId35" Type="http://schemas.openxmlformats.org/officeDocument/2006/relationships/image" Target="../media/image82.png"/><Relationship Id="rId8" Type="http://schemas.openxmlformats.org/officeDocument/2006/relationships/image" Target="../media/image57.jpeg"/><Relationship Id="rId3" Type="http://schemas.openxmlformats.org/officeDocument/2006/relationships/image" Target="../media/image52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4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0</xdr:row>
      <xdr:rowOff>171450</xdr:rowOff>
    </xdr:from>
    <xdr:to>
      <xdr:col>1</xdr:col>
      <xdr:colOff>2914650</xdr:colOff>
      <xdr:row>4</xdr:row>
      <xdr:rowOff>120463</xdr:rowOff>
    </xdr:to>
    <xdr:pic>
      <xdr:nvPicPr>
        <xdr:cNvPr id="194634" name="Рисунок 5" descr="kofe_log.png">
          <a:extLst>
            <a:ext uri="{FF2B5EF4-FFF2-40B4-BE49-F238E27FC236}">
              <a16:creationId xmlns:a16="http://schemas.microsoft.com/office/drawing/2014/main" id="{00000000-0008-0000-0000-00004AF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171450"/>
          <a:ext cx="2066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2496671</xdr:colOff>
      <xdr:row>75</xdr:row>
      <xdr:rowOff>56029</xdr:rowOff>
    </xdr:from>
    <xdr:to>
      <xdr:col>1</xdr:col>
      <xdr:colOff>2658596</xdr:colOff>
      <xdr:row>75</xdr:row>
      <xdr:rowOff>208429</xdr:rowOff>
    </xdr:to>
    <xdr:pic>
      <xdr:nvPicPr>
        <xdr:cNvPr id="194635" name="Picture 1681">
          <a:extLst>
            <a:ext uri="{FF2B5EF4-FFF2-40B4-BE49-F238E27FC236}">
              <a16:creationId xmlns:a16="http://schemas.microsoft.com/office/drawing/2014/main" id="{00000000-0008-0000-0000-00004BF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8730" y="11698941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3</xdr:row>
      <xdr:rowOff>0</xdr:rowOff>
    </xdr:from>
    <xdr:to>
      <xdr:col>3</xdr:col>
      <xdr:colOff>142875</xdr:colOff>
      <xdr:row>4</xdr:row>
      <xdr:rowOff>123825</xdr:rowOff>
    </xdr:to>
    <xdr:pic>
      <xdr:nvPicPr>
        <xdr:cNvPr id="164028" name="Рисунок 5" descr="kofe_log.png">
          <a:extLst>
            <a:ext uri="{FF2B5EF4-FFF2-40B4-BE49-F238E27FC236}">
              <a16:creationId xmlns:a16="http://schemas.microsoft.com/office/drawing/2014/main" id="{00000000-0008-0000-0100-0000BC8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4525" y="561975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1914525</xdr:colOff>
      <xdr:row>66</xdr:row>
      <xdr:rowOff>38100</xdr:rowOff>
    </xdr:from>
    <xdr:to>
      <xdr:col>1</xdr:col>
      <xdr:colOff>2076450</xdr:colOff>
      <xdr:row>67</xdr:row>
      <xdr:rowOff>0</xdr:rowOff>
    </xdr:to>
    <xdr:pic>
      <xdr:nvPicPr>
        <xdr:cNvPr id="123864" name="Picture 1681">
          <a:extLst>
            <a:ext uri="{FF2B5EF4-FFF2-40B4-BE49-F238E27FC236}">
              <a16:creationId xmlns:a16="http://schemas.microsoft.com/office/drawing/2014/main" id="{00000000-0008-0000-0200-0000D8E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9039225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1304925</xdr:colOff>
      <xdr:row>2</xdr:row>
      <xdr:rowOff>66675</xdr:rowOff>
    </xdr:to>
    <xdr:pic>
      <xdr:nvPicPr>
        <xdr:cNvPr id="123865" name="Рисунок 5" descr="kofe_log.png">
          <a:extLst>
            <a:ext uri="{FF2B5EF4-FFF2-40B4-BE49-F238E27FC236}">
              <a16:creationId xmlns:a16="http://schemas.microsoft.com/office/drawing/2014/main" id="{00000000-0008-0000-0200-0000D9E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47625"/>
          <a:ext cx="1209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49</xdr:row>
      <xdr:rowOff>238125</xdr:rowOff>
    </xdr:from>
    <xdr:to>
      <xdr:col>2</xdr:col>
      <xdr:colOff>1800225</xdr:colOff>
      <xdr:row>65</xdr:row>
      <xdr:rowOff>81117</xdr:rowOff>
    </xdr:to>
    <xdr:pic>
      <xdr:nvPicPr>
        <xdr:cNvPr id="151655" name="Рисунок 12" descr="20180622_160401 (1).jpg">
          <a:extLst>
            <a:ext uri="{FF2B5EF4-FFF2-40B4-BE49-F238E27FC236}">
              <a16:creationId xmlns:a16="http://schemas.microsoft.com/office/drawing/2014/main" id="{00000000-0008-0000-0300-000067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23298150"/>
          <a:ext cx="1390650" cy="2624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</xdr:row>
      <xdr:rowOff>123825</xdr:rowOff>
    </xdr:from>
    <xdr:to>
      <xdr:col>1</xdr:col>
      <xdr:colOff>1876425</xdr:colOff>
      <xdr:row>4</xdr:row>
      <xdr:rowOff>85725</xdr:rowOff>
    </xdr:to>
    <xdr:pic>
      <xdr:nvPicPr>
        <xdr:cNvPr id="151657" name="Рисунок 5" descr="kofe_log.png">
          <a:extLst>
            <a:ext uri="{FF2B5EF4-FFF2-40B4-BE49-F238E27FC236}">
              <a16:creationId xmlns:a16="http://schemas.microsoft.com/office/drawing/2014/main" id="{00000000-0008-0000-0300-000069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2475" y="314325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627530</xdr:colOff>
      <xdr:row>72</xdr:row>
      <xdr:rowOff>36661</xdr:rowOff>
    </xdr:from>
    <xdr:to>
      <xdr:col>2</xdr:col>
      <xdr:colOff>1714502</xdr:colOff>
      <xdr:row>72</xdr:row>
      <xdr:rowOff>1255567</xdr:rowOff>
    </xdr:to>
    <xdr:pic>
      <xdr:nvPicPr>
        <xdr:cNvPr id="151643" name="Picture 2139">
          <a:extLst>
            <a:ext uri="{FF2B5EF4-FFF2-40B4-BE49-F238E27FC236}">
              <a16:creationId xmlns:a16="http://schemas.microsoft.com/office/drawing/2014/main" id="{00000000-0008-0000-0300-00005B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736" y="16509308"/>
          <a:ext cx="1086972" cy="12189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590208</xdr:colOff>
      <xdr:row>73</xdr:row>
      <xdr:rowOff>44823</xdr:rowOff>
    </xdr:from>
    <xdr:to>
      <xdr:col>2</xdr:col>
      <xdr:colOff>1657162</xdr:colOff>
      <xdr:row>73</xdr:row>
      <xdr:rowOff>1243853</xdr:rowOff>
    </xdr:to>
    <xdr:pic>
      <xdr:nvPicPr>
        <xdr:cNvPr id="151645" name="Picture 2141">
          <a:extLst>
            <a:ext uri="{FF2B5EF4-FFF2-40B4-BE49-F238E27FC236}">
              <a16:creationId xmlns:a16="http://schemas.microsoft.com/office/drawing/2014/main" id="{00000000-0008-0000-0300-00005D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68414" y="17862176"/>
          <a:ext cx="1066954" cy="11990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739590</xdr:colOff>
      <xdr:row>74</xdr:row>
      <xdr:rowOff>100852</xdr:rowOff>
    </xdr:from>
    <xdr:to>
      <xdr:col>2</xdr:col>
      <xdr:colOff>1725706</xdr:colOff>
      <xdr:row>74</xdr:row>
      <xdr:rowOff>1252406</xdr:rowOff>
    </xdr:to>
    <xdr:pic>
      <xdr:nvPicPr>
        <xdr:cNvPr id="151647" name="Picture 2143">
          <a:extLst>
            <a:ext uri="{FF2B5EF4-FFF2-40B4-BE49-F238E27FC236}">
              <a16:creationId xmlns:a16="http://schemas.microsoft.com/office/drawing/2014/main" id="{00000000-0008-0000-0300-00005F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17796" y="19206881"/>
          <a:ext cx="986116" cy="11515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333376</xdr:colOff>
      <xdr:row>33</xdr:row>
      <xdr:rowOff>38100</xdr:rowOff>
    </xdr:from>
    <xdr:to>
      <xdr:col>2</xdr:col>
      <xdr:colOff>1819275</xdr:colOff>
      <xdr:row>37</xdr:row>
      <xdr:rowOff>341300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4F825E2-853C-9C39-9D6D-04BC98670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6477000"/>
          <a:ext cx="1485899" cy="18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363221</xdr:colOff>
      <xdr:row>42</xdr:row>
      <xdr:rowOff>38117</xdr:rowOff>
    </xdr:from>
    <xdr:to>
      <xdr:col>2</xdr:col>
      <xdr:colOff>1866900</xdr:colOff>
      <xdr:row>44</xdr:row>
      <xdr:rowOff>542502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E63ECAF-E1AA-9A02-A7A7-21719ECCB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746" y="9896492"/>
          <a:ext cx="1503679" cy="164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314328</xdr:colOff>
      <xdr:row>72</xdr:row>
      <xdr:rowOff>1066799</xdr:rowOff>
    </xdr:from>
    <xdr:to>
      <xdr:col>9</xdr:col>
      <xdr:colOff>323918</xdr:colOff>
      <xdr:row>73</xdr:row>
      <xdr:rowOff>742949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7E52673-3F9E-A741-65F7-F62BFC1B9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8" y="18697574"/>
          <a:ext cx="91446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26</xdr:row>
      <xdr:rowOff>9525</xdr:rowOff>
    </xdr:from>
    <xdr:to>
      <xdr:col>2</xdr:col>
      <xdr:colOff>1762125</xdr:colOff>
      <xdr:row>26</xdr:row>
      <xdr:rowOff>1416502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9802E8-B2D4-A477-51B7-75BCD8CDB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5362575"/>
          <a:ext cx="1343024" cy="140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18</xdr:row>
      <xdr:rowOff>171450</xdr:rowOff>
    </xdr:from>
    <xdr:to>
      <xdr:col>2</xdr:col>
      <xdr:colOff>2124075</xdr:colOff>
      <xdr:row>24</xdr:row>
      <xdr:rowOff>314325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F3781C6-6CB9-9867-A398-2B0B7063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724150"/>
          <a:ext cx="2009775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1104903</xdr:colOff>
      <xdr:row>10</xdr:row>
      <xdr:rowOff>57149</xdr:rowOff>
    </xdr:from>
    <xdr:to>
      <xdr:col>3</xdr:col>
      <xdr:colOff>142879</xdr:colOff>
      <xdr:row>10</xdr:row>
      <xdr:rowOff>1276350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3B38001-92B1-135E-2825-01215B397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8" y="3667124"/>
          <a:ext cx="1219201" cy="1219201"/>
        </a:xfrm>
        <a:prstGeom prst="rect">
          <a:avLst/>
        </a:prstGeom>
      </xdr:spPr>
    </xdr:pic>
    <xdr:clientData/>
  </xdr:twoCellAnchor>
  <xdr:twoCellAnchor editAs="oneCell">
    <xdr:from>
      <xdr:col>2</xdr:col>
      <xdr:colOff>1038227</xdr:colOff>
      <xdr:row>9</xdr:row>
      <xdr:rowOff>28575</xdr:rowOff>
    </xdr:from>
    <xdr:to>
      <xdr:col>3</xdr:col>
      <xdr:colOff>142876</xdr:colOff>
      <xdr:row>9</xdr:row>
      <xdr:rowOff>1314449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5D10BD8-3C25-7414-BA3C-DFF2FF25D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2" y="2276475"/>
          <a:ext cx="1285874" cy="1285874"/>
        </a:xfrm>
        <a:prstGeom prst="rect">
          <a:avLst/>
        </a:prstGeom>
      </xdr:spPr>
    </xdr:pic>
    <xdr:clientData/>
  </xdr:twoCellAnchor>
  <xdr:twoCellAnchor editAs="oneCell">
    <xdr:from>
      <xdr:col>1</xdr:col>
      <xdr:colOff>2162176</xdr:colOff>
      <xdr:row>11</xdr:row>
      <xdr:rowOff>142875</xdr:rowOff>
    </xdr:from>
    <xdr:to>
      <xdr:col>2</xdr:col>
      <xdr:colOff>166535</xdr:colOff>
      <xdr:row>12</xdr:row>
      <xdr:rowOff>152400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AAF932D-A87A-5A30-4AB8-C1F796F8C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1" y="5086350"/>
          <a:ext cx="423709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809626</xdr:colOff>
      <xdr:row>13</xdr:row>
      <xdr:rowOff>31664</xdr:rowOff>
    </xdr:from>
    <xdr:to>
      <xdr:col>3</xdr:col>
      <xdr:colOff>419100</xdr:colOff>
      <xdr:row>14</xdr:row>
      <xdr:rowOff>1266824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31AE1AB-8B58-2DAD-E670-886C74DB7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1" y="5765714"/>
          <a:ext cx="1790699" cy="255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0</xdr:row>
      <xdr:rowOff>28575</xdr:rowOff>
    </xdr:from>
    <xdr:to>
      <xdr:col>6</xdr:col>
      <xdr:colOff>85725</xdr:colOff>
      <xdr:row>6</xdr:row>
      <xdr:rowOff>0</xdr:rowOff>
    </xdr:to>
    <xdr:pic>
      <xdr:nvPicPr>
        <xdr:cNvPr id="208915" name="Picture 14">
          <a:extLst>
            <a:ext uri="{FF2B5EF4-FFF2-40B4-BE49-F238E27FC236}">
              <a16:creationId xmlns:a16="http://schemas.microsoft.com/office/drawing/2014/main" id="{00000000-0008-0000-0400-0000133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9375" y="28575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76200</xdr:rowOff>
    </xdr:from>
    <xdr:to>
      <xdr:col>1</xdr:col>
      <xdr:colOff>1609725</xdr:colOff>
      <xdr:row>4</xdr:row>
      <xdr:rowOff>28575</xdr:rowOff>
    </xdr:to>
    <xdr:pic>
      <xdr:nvPicPr>
        <xdr:cNvPr id="208917" name="Рисунок 5" descr="kofe_log.png">
          <a:extLst>
            <a:ext uri="{FF2B5EF4-FFF2-40B4-BE49-F238E27FC236}">
              <a16:creationId xmlns:a16="http://schemas.microsoft.com/office/drawing/2014/main" id="{00000000-0008-0000-0400-0000153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" y="276225"/>
          <a:ext cx="1581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1619251</xdr:colOff>
      <xdr:row>0</xdr:row>
      <xdr:rowOff>0</xdr:rowOff>
    </xdr:from>
    <xdr:to>
      <xdr:col>4</xdr:col>
      <xdr:colOff>161925</xdr:colOff>
      <xdr:row>5</xdr:row>
      <xdr:rowOff>222956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7569B4-C93D-49C6-2F6B-03AF01911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6" y="0"/>
          <a:ext cx="1219199" cy="115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104776</xdr:colOff>
      <xdr:row>0</xdr:row>
      <xdr:rowOff>76201</xdr:rowOff>
    </xdr:from>
    <xdr:to>
      <xdr:col>15</xdr:col>
      <xdr:colOff>238126</xdr:colOff>
      <xdr:row>9</xdr:row>
      <xdr:rowOff>419101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F865D87-A884-108D-2376-39B11D1F7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6" y="76201"/>
          <a:ext cx="1962150" cy="1962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55</xdr:row>
      <xdr:rowOff>47625</xdr:rowOff>
    </xdr:from>
    <xdr:to>
      <xdr:col>7</xdr:col>
      <xdr:colOff>666750</xdr:colOff>
      <xdr:row>55</xdr:row>
      <xdr:rowOff>1362075</xdr:rowOff>
    </xdr:to>
    <xdr:pic>
      <xdr:nvPicPr>
        <xdr:cNvPr id="209969" name="Рисунок 32" descr="пакет подарочный.jpg">
          <a:extLst>
            <a:ext uri="{FF2B5EF4-FFF2-40B4-BE49-F238E27FC236}">
              <a16:creationId xmlns:a16="http://schemas.microsoft.com/office/drawing/2014/main" id="{00000000-0008-0000-0500-000031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1825" y="28584525"/>
          <a:ext cx="7715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101978</xdr:colOff>
      <xdr:row>22</xdr:row>
      <xdr:rowOff>128096</xdr:rowOff>
    </xdr:from>
    <xdr:to>
      <xdr:col>7</xdr:col>
      <xdr:colOff>908487</xdr:colOff>
      <xdr:row>22</xdr:row>
      <xdr:rowOff>994871</xdr:rowOff>
    </xdr:to>
    <xdr:pic>
      <xdr:nvPicPr>
        <xdr:cNvPr id="209971" name="Рисунок 31" descr="2.jpg">
          <a:extLst>
            <a:ext uri="{FF2B5EF4-FFF2-40B4-BE49-F238E27FC236}">
              <a16:creationId xmlns:a16="http://schemas.microsoft.com/office/drawing/2014/main" id="{00000000-0008-0000-0500-000033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6633" y="12582855"/>
          <a:ext cx="1266337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56</xdr:row>
      <xdr:rowOff>19050</xdr:rowOff>
    </xdr:from>
    <xdr:to>
      <xdr:col>7</xdr:col>
      <xdr:colOff>904875</xdr:colOff>
      <xdr:row>56</xdr:row>
      <xdr:rowOff>1123950</xdr:rowOff>
    </xdr:to>
    <xdr:pic>
      <xdr:nvPicPr>
        <xdr:cNvPr id="209973" name="Рисунок 34" descr="file.jpg">
          <a:extLst>
            <a:ext uri="{FF2B5EF4-FFF2-40B4-BE49-F238E27FC236}">
              <a16:creationId xmlns:a16="http://schemas.microsoft.com/office/drawing/2014/main" id="{00000000-0008-0000-0500-00003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4175" y="29984700"/>
          <a:ext cx="1257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31</xdr:row>
      <xdr:rowOff>114300</xdr:rowOff>
    </xdr:from>
    <xdr:to>
      <xdr:col>7</xdr:col>
      <xdr:colOff>800100</xdr:colOff>
      <xdr:row>36</xdr:row>
      <xdr:rowOff>123826</xdr:rowOff>
    </xdr:to>
    <xdr:pic>
      <xdr:nvPicPr>
        <xdr:cNvPr id="209974" name="Рисунок 36" descr="podarochniy-nabor-v-meshochke-plantacija-100.jpg">
          <a:extLst>
            <a:ext uri="{FF2B5EF4-FFF2-40B4-BE49-F238E27FC236}">
              <a16:creationId xmlns:a16="http://schemas.microsoft.com/office/drawing/2014/main" id="{00000000-0008-0000-0500-00003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67025" y="26060400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41</xdr:row>
      <xdr:rowOff>47625</xdr:rowOff>
    </xdr:from>
    <xdr:to>
      <xdr:col>7</xdr:col>
      <xdr:colOff>838200</xdr:colOff>
      <xdr:row>46</xdr:row>
      <xdr:rowOff>47625</xdr:rowOff>
    </xdr:to>
    <xdr:pic>
      <xdr:nvPicPr>
        <xdr:cNvPr id="209975" name="Рисунок 37" descr="podarochniy-nabor-v-meshochke-plantacija-100.jpg">
          <a:extLst>
            <a:ext uri="{FF2B5EF4-FFF2-40B4-BE49-F238E27FC236}">
              <a16:creationId xmlns:a16="http://schemas.microsoft.com/office/drawing/2014/main" id="{00000000-0008-0000-0500-000037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38450" y="279939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11</xdr:row>
      <xdr:rowOff>9525</xdr:rowOff>
    </xdr:from>
    <xdr:to>
      <xdr:col>7</xdr:col>
      <xdr:colOff>962025</xdr:colOff>
      <xdr:row>11</xdr:row>
      <xdr:rowOff>923925</xdr:rowOff>
    </xdr:to>
    <xdr:pic>
      <xdr:nvPicPr>
        <xdr:cNvPr id="209976" name="Рисунок 29" descr="набор 7 запад восток.jpg">
          <a:extLst>
            <a:ext uri="{FF2B5EF4-FFF2-40B4-BE49-F238E27FC236}">
              <a16:creationId xmlns:a16="http://schemas.microsoft.com/office/drawing/2014/main" id="{00000000-0008-0000-0500-00003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38450" y="1838325"/>
          <a:ext cx="1400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12</xdr:row>
      <xdr:rowOff>19050</xdr:rowOff>
    </xdr:from>
    <xdr:to>
      <xdr:col>7</xdr:col>
      <xdr:colOff>971550</xdr:colOff>
      <xdr:row>12</xdr:row>
      <xdr:rowOff>933450</xdr:rowOff>
    </xdr:to>
    <xdr:pic>
      <xdr:nvPicPr>
        <xdr:cNvPr id="209977" name="Рисунок 30" descr="набор 8 Да здравствует Ирландия.jpg">
          <a:extLst>
            <a:ext uri="{FF2B5EF4-FFF2-40B4-BE49-F238E27FC236}">
              <a16:creationId xmlns:a16="http://schemas.microsoft.com/office/drawing/2014/main" id="{00000000-0008-0000-0500-000039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38450" y="27813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</xdr:row>
      <xdr:rowOff>9525</xdr:rowOff>
    </xdr:from>
    <xdr:to>
      <xdr:col>8</xdr:col>
      <xdr:colOff>0</xdr:colOff>
      <xdr:row>14</xdr:row>
      <xdr:rowOff>0</xdr:rowOff>
    </xdr:to>
    <xdr:pic>
      <xdr:nvPicPr>
        <xdr:cNvPr id="209978" name="Рисунок 37" descr="набор 15 для нее.jpg">
          <a:extLst>
            <a:ext uri="{FF2B5EF4-FFF2-40B4-BE49-F238E27FC236}">
              <a16:creationId xmlns:a16="http://schemas.microsoft.com/office/drawing/2014/main" id="{00000000-0008-0000-0500-00003A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50" y="4429125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14</xdr:row>
      <xdr:rowOff>19049</xdr:rowOff>
    </xdr:from>
    <xdr:to>
      <xdr:col>8</xdr:col>
      <xdr:colOff>39688</xdr:colOff>
      <xdr:row>15</xdr:row>
      <xdr:rowOff>19050</xdr:rowOff>
    </xdr:to>
    <xdr:pic>
      <xdr:nvPicPr>
        <xdr:cNvPr id="209979" name="Рисунок 39" descr="набор 17 мегаполис.jpg">
          <a:extLst>
            <a:ext uri="{FF2B5EF4-FFF2-40B4-BE49-F238E27FC236}">
              <a16:creationId xmlns:a16="http://schemas.microsoft.com/office/drawing/2014/main" id="{00000000-0008-0000-0500-00003B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28924" y="5362574"/>
          <a:ext cx="1468439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61</xdr:row>
      <xdr:rowOff>19050</xdr:rowOff>
    </xdr:from>
    <xdr:to>
      <xdr:col>7</xdr:col>
      <xdr:colOff>942975</xdr:colOff>
      <xdr:row>61</xdr:row>
      <xdr:rowOff>962025</xdr:rowOff>
    </xdr:to>
    <xdr:pic>
      <xdr:nvPicPr>
        <xdr:cNvPr id="209980" name="Рисунок 41" descr="пенал с вырубкой.jpg">
          <a:extLst>
            <a:ext uri="{FF2B5EF4-FFF2-40B4-BE49-F238E27FC236}">
              <a16:creationId xmlns:a16="http://schemas.microsoft.com/office/drawing/2014/main" id="{00000000-0008-0000-0500-00003C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13115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15</xdr:row>
      <xdr:rowOff>28575</xdr:rowOff>
    </xdr:from>
    <xdr:to>
      <xdr:col>7</xdr:col>
      <xdr:colOff>876300</xdr:colOff>
      <xdr:row>15</xdr:row>
      <xdr:rowOff>904875</xdr:rowOff>
    </xdr:to>
    <xdr:pic>
      <xdr:nvPicPr>
        <xdr:cNvPr id="209981" name="Рисунок 54" descr="IMG_3935.jpg">
          <a:extLst>
            <a:ext uri="{FF2B5EF4-FFF2-40B4-BE49-F238E27FC236}">
              <a16:creationId xmlns:a16="http://schemas.microsoft.com/office/drawing/2014/main" id="{00000000-0008-0000-0500-00003D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6324600"/>
          <a:ext cx="1238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16</xdr:row>
      <xdr:rowOff>28575</xdr:rowOff>
    </xdr:from>
    <xdr:to>
      <xdr:col>7</xdr:col>
      <xdr:colOff>952500</xdr:colOff>
      <xdr:row>16</xdr:row>
      <xdr:rowOff>904875</xdr:rowOff>
    </xdr:to>
    <xdr:pic>
      <xdr:nvPicPr>
        <xdr:cNvPr id="209982" name="Рисунок 55" descr="IMG_3998.jpg">
          <a:extLst>
            <a:ext uri="{FF2B5EF4-FFF2-40B4-BE49-F238E27FC236}">
              <a16:creationId xmlns:a16="http://schemas.microsoft.com/office/drawing/2014/main" id="{00000000-0008-0000-0500-00003E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6524625"/>
          <a:ext cx="1371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17</xdr:row>
      <xdr:rowOff>38100</xdr:rowOff>
    </xdr:from>
    <xdr:to>
      <xdr:col>7</xdr:col>
      <xdr:colOff>962025</xdr:colOff>
      <xdr:row>18</xdr:row>
      <xdr:rowOff>36786</xdr:rowOff>
    </xdr:to>
    <xdr:pic>
      <xdr:nvPicPr>
        <xdr:cNvPr id="209983" name="Рисунок 56" descr="IMG_3960.jpg">
          <a:extLst>
            <a:ext uri="{FF2B5EF4-FFF2-40B4-BE49-F238E27FC236}">
              <a16:creationId xmlns:a16="http://schemas.microsoft.com/office/drawing/2014/main" id="{00000000-0008-0000-0500-00003F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47975" y="8181975"/>
          <a:ext cx="1390650" cy="913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18</xdr:row>
      <xdr:rowOff>19050</xdr:rowOff>
    </xdr:from>
    <xdr:to>
      <xdr:col>7</xdr:col>
      <xdr:colOff>923925</xdr:colOff>
      <xdr:row>18</xdr:row>
      <xdr:rowOff>932793</xdr:rowOff>
    </xdr:to>
    <xdr:pic>
      <xdr:nvPicPr>
        <xdr:cNvPr id="209984" name="Рисунок 59" descr="IMG_4015.jpg">
          <a:extLst>
            <a:ext uri="{FF2B5EF4-FFF2-40B4-BE49-F238E27FC236}">
              <a16:creationId xmlns:a16="http://schemas.microsoft.com/office/drawing/2014/main" id="{00000000-0008-0000-0500-000040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836295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20</xdr:row>
      <xdr:rowOff>19050</xdr:rowOff>
    </xdr:from>
    <xdr:to>
      <xdr:col>7</xdr:col>
      <xdr:colOff>942975</xdr:colOff>
      <xdr:row>20</xdr:row>
      <xdr:rowOff>904875</xdr:rowOff>
    </xdr:to>
    <xdr:pic>
      <xdr:nvPicPr>
        <xdr:cNvPr id="209986" name="Рисунок 61" descr="IMG_4027.jpg">
          <a:extLst>
            <a:ext uri="{FF2B5EF4-FFF2-40B4-BE49-F238E27FC236}">
              <a16:creationId xmlns:a16="http://schemas.microsoft.com/office/drawing/2014/main" id="{00000000-0008-0000-0500-000042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38450" y="10229850"/>
          <a:ext cx="1381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62</xdr:row>
      <xdr:rowOff>28575</xdr:rowOff>
    </xdr:from>
    <xdr:to>
      <xdr:col>7</xdr:col>
      <xdr:colOff>904875</xdr:colOff>
      <xdr:row>62</xdr:row>
      <xdr:rowOff>942975</xdr:rowOff>
    </xdr:to>
    <xdr:pic>
      <xdr:nvPicPr>
        <xdr:cNvPr id="209988" name="Рисунок 68" descr="IMG_4069.jpg">
          <a:extLst>
            <a:ext uri="{FF2B5EF4-FFF2-40B4-BE49-F238E27FC236}">
              <a16:creationId xmlns:a16="http://schemas.microsoft.com/office/drawing/2014/main" id="{00000000-0008-0000-0500-000044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47975" y="1409700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63</xdr:row>
      <xdr:rowOff>38100</xdr:rowOff>
    </xdr:from>
    <xdr:to>
      <xdr:col>7</xdr:col>
      <xdr:colOff>933450</xdr:colOff>
      <xdr:row>63</xdr:row>
      <xdr:rowOff>923925</xdr:rowOff>
    </xdr:to>
    <xdr:pic>
      <xdr:nvPicPr>
        <xdr:cNvPr id="209989" name="Рисунок 69" descr="IMG_4029.jpg">
          <a:extLst>
            <a:ext uri="{FF2B5EF4-FFF2-40B4-BE49-F238E27FC236}">
              <a16:creationId xmlns:a16="http://schemas.microsoft.com/office/drawing/2014/main" id="{00000000-0008-0000-0500-00004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09875" y="29613225"/>
          <a:ext cx="1400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64</xdr:row>
      <xdr:rowOff>38100</xdr:rowOff>
    </xdr:from>
    <xdr:to>
      <xdr:col>7</xdr:col>
      <xdr:colOff>638175</xdr:colOff>
      <xdr:row>64</xdr:row>
      <xdr:rowOff>952500</xdr:rowOff>
    </xdr:to>
    <xdr:pic>
      <xdr:nvPicPr>
        <xdr:cNvPr id="209990" name="Рисунок 58" descr="IMG_20200206_131647.jpg">
          <a:extLst>
            <a:ext uri="{FF2B5EF4-FFF2-40B4-BE49-F238E27FC236}">
              <a16:creationId xmlns:a16="http://schemas.microsoft.com/office/drawing/2014/main" id="{00000000-0008-0000-0500-00004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71825" y="30546675"/>
          <a:ext cx="742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</xdr:row>
      <xdr:rowOff>85725</xdr:rowOff>
    </xdr:from>
    <xdr:to>
      <xdr:col>4</xdr:col>
      <xdr:colOff>66675</xdr:colOff>
      <xdr:row>4</xdr:row>
      <xdr:rowOff>38100</xdr:rowOff>
    </xdr:to>
    <xdr:pic>
      <xdr:nvPicPr>
        <xdr:cNvPr id="209992" name="Рисунок 5" descr="kofe_log.png">
          <a:extLst>
            <a:ext uri="{FF2B5EF4-FFF2-40B4-BE49-F238E27FC236}">
              <a16:creationId xmlns:a16="http://schemas.microsoft.com/office/drawing/2014/main" id="{00000000-0008-0000-0500-00004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04950" y="285750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19051</xdr:colOff>
      <xdr:row>19</xdr:row>
      <xdr:rowOff>45504</xdr:rowOff>
    </xdr:from>
    <xdr:to>
      <xdr:col>7</xdr:col>
      <xdr:colOff>971551</xdr:colOff>
      <xdr:row>19</xdr:row>
      <xdr:rowOff>923925</xdr:rowOff>
    </xdr:to>
    <xdr:pic>
      <xdr:nvPicPr>
        <xdr:cNvPr id="209922" name="Picture 2">
          <a:extLst>
            <a:ext uri="{FF2B5EF4-FFF2-40B4-BE49-F238E27FC236}">
              <a16:creationId xmlns:a16="http://schemas.microsoft.com/office/drawing/2014/main" id="{00000000-0008-0000-0500-000002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38451" y="9322854"/>
          <a:ext cx="1409700" cy="87842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165538</xdr:colOff>
      <xdr:row>23</xdr:row>
      <xdr:rowOff>44010</xdr:rowOff>
    </xdr:from>
    <xdr:to>
      <xdr:col>7</xdr:col>
      <xdr:colOff>908488</xdr:colOff>
      <xdr:row>23</xdr:row>
      <xdr:rowOff>948019</xdr:rowOff>
    </xdr:to>
    <xdr:pic>
      <xdr:nvPicPr>
        <xdr:cNvPr id="209924" name="Picture 4">
          <a:extLst>
            <a:ext uri="{FF2B5EF4-FFF2-40B4-BE49-F238E27FC236}">
              <a16:creationId xmlns:a16="http://schemas.microsoft.com/office/drawing/2014/main" id="{00000000-0008-0000-0500-000004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90193" y="13530096"/>
          <a:ext cx="1202778" cy="90400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95251</xdr:colOff>
      <xdr:row>21</xdr:row>
      <xdr:rowOff>37114</xdr:rowOff>
    </xdr:from>
    <xdr:to>
      <xdr:col>7</xdr:col>
      <xdr:colOff>883871</xdr:colOff>
      <xdr:row>21</xdr:row>
      <xdr:rowOff>1038225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8D934D-E7BD-9DF0-B9CA-C10377CC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1" y="11905264"/>
          <a:ext cx="1245820" cy="1001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0</xdr:row>
      <xdr:rowOff>0</xdr:rowOff>
    </xdr:from>
    <xdr:to>
      <xdr:col>8</xdr:col>
      <xdr:colOff>540459</xdr:colOff>
      <xdr:row>5</xdr:row>
      <xdr:rowOff>209550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BB7E03D-E74F-7D80-1543-004D2FD0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0"/>
          <a:ext cx="126435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11</xdr:row>
      <xdr:rowOff>0</xdr:rowOff>
    </xdr:from>
    <xdr:to>
      <xdr:col>3</xdr:col>
      <xdr:colOff>638175</xdr:colOff>
      <xdr:row>13</xdr:row>
      <xdr:rowOff>180975</xdr:rowOff>
    </xdr:to>
    <xdr:pic>
      <xdr:nvPicPr>
        <xdr:cNvPr id="211063" name="Рисунок 40" descr="C:\Documents and Settings\u\Local Settings\Temporary Internet Files\Content.Word\Гоголь-моголь.jpg">
          <a:extLst>
            <a:ext uri="{FF2B5EF4-FFF2-40B4-BE49-F238E27FC236}">
              <a16:creationId xmlns:a16="http://schemas.microsoft.com/office/drawing/2014/main" id="{00000000-0008-0000-0600-00007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34175" y="1362075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11</xdr:row>
      <xdr:rowOff>0</xdr:rowOff>
    </xdr:from>
    <xdr:to>
      <xdr:col>3</xdr:col>
      <xdr:colOff>714375</xdr:colOff>
      <xdr:row>16</xdr:row>
      <xdr:rowOff>123825</xdr:rowOff>
    </xdr:to>
    <xdr:pic>
      <xdr:nvPicPr>
        <xdr:cNvPr id="211064" name="Picture 6052">
          <a:extLst>
            <a:ext uri="{FF2B5EF4-FFF2-40B4-BE49-F238E27FC236}">
              <a16:creationId xmlns:a16="http://schemas.microsoft.com/office/drawing/2014/main" id="{00000000-0008-0000-0600-00007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0375" y="136207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2</xdr:col>
      <xdr:colOff>1704975</xdr:colOff>
      <xdr:row>21</xdr:row>
      <xdr:rowOff>133350</xdr:rowOff>
    </xdr:to>
    <xdr:pic>
      <xdr:nvPicPr>
        <xdr:cNvPr id="211065" name="Рисунок 62" descr="IMG_9208.jpg">
          <a:extLst>
            <a:ext uri="{FF2B5EF4-FFF2-40B4-BE49-F238E27FC236}">
              <a16:creationId xmlns:a16="http://schemas.microsoft.com/office/drawing/2014/main" id="{00000000-0008-0000-0600-000079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009775"/>
          <a:ext cx="16478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27</xdr:row>
      <xdr:rowOff>19050</xdr:rowOff>
    </xdr:from>
    <xdr:to>
      <xdr:col>2</xdr:col>
      <xdr:colOff>876300</xdr:colOff>
      <xdr:row>29</xdr:row>
      <xdr:rowOff>133350</xdr:rowOff>
    </xdr:to>
    <xdr:pic>
      <xdr:nvPicPr>
        <xdr:cNvPr id="211067" name="Picture 8" descr="Помпа-дозатор,">
          <a:extLst>
            <a:ext uri="{FF2B5EF4-FFF2-40B4-BE49-F238E27FC236}">
              <a16:creationId xmlns:a16="http://schemas.microsoft.com/office/drawing/2014/main" id="{00000000-0008-0000-0600-00007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19675" y="4857750"/>
          <a:ext cx="171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22</xdr:row>
      <xdr:rowOff>86406</xdr:rowOff>
    </xdr:from>
    <xdr:to>
      <xdr:col>2</xdr:col>
      <xdr:colOff>1352550</xdr:colOff>
      <xdr:row>25</xdr:row>
      <xdr:rowOff>630238</xdr:rowOff>
    </xdr:to>
    <xdr:pic>
      <xdr:nvPicPr>
        <xdr:cNvPr id="211068" name="Picture 7865">
          <a:extLst>
            <a:ext uri="{FF2B5EF4-FFF2-40B4-BE49-F238E27FC236}">
              <a16:creationId xmlns:a16="http://schemas.microsoft.com/office/drawing/2014/main" id="{00000000-0008-0000-0600-00007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76775" y="3667806"/>
          <a:ext cx="990600" cy="1143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1152525</xdr:colOff>
      <xdr:row>30</xdr:row>
      <xdr:rowOff>0</xdr:rowOff>
    </xdr:from>
    <xdr:to>
      <xdr:col>2</xdr:col>
      <xdr:colOff>1152525</xdr:colOff>
      <xdr:row>56</xdr:row>
      <xdr:rowOff>352425</xdr:rowOff>
    </xdr:to>
    <xdr:pic>
      <xdr:nvPicPr>
        <xdr:cNvPr id="211069" name="Picture 6004">
          <a:extLst>
            <a:ext uri="{FF2B5EF4-FFF2-40B4-BE49-F238E27FC236}">
              <a16:creationId xmlns:a16="http://schemas.microsoft.com/office/drawing/2014/main" id="{00000000-0008-0000-0600-00007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467350" y="5438775"/>
          <a:ext cx="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38</xdr:row>
      <xdr:rowOff>9525</xdr:rowOff>
    </xdr:from>
    <xdr:to>
      <xdr:col>2</xdr:col>
      <xdr:colOff>676275</xdr:colOff>
      <xdr:row>56</xdr:row>
      <xdr:rowOff>447675</xdr:rowOff>
    </xdr:to>
    <xdr:pic>
      <xdr:nvPicPr>
        <xdr:cNvPr id="211070" name="Picture 6054">
          <a:extLst>
            <a:ext uri="{FF2B5EF4-FFF2-40B4-BE49-F238E27FC236}">
              <a16:creationId xmlns:a16="http://schemas.microsoft.com/office/drawing/2014/main" id="{00000000-0008-0000-0600-00007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91100" y="5438775"/>
          <a:ext cx="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54</xdr:row>
      <xdr:rowOff>0</xdr:rowOff>
    </xdr:from>
    <xdr:to>
      <xdr:col>2</xdr:col>
      <xdr:colOff>666750</xdr:colOff>
      <xdr:row>56</xdr:row>
      <xdr:rowOff>476250</xdr:rowOff>
    </xdr:to>
    <xdr:pic>
      <xdr:nvPicPr>
        <xdr:cNvPr id="211071" name="Picture 6052">
          <a:extLst>
            <a:ext uri="{FF2B5EF4-FFF2-40B4-BE49-F238E27FC236}">
              <a16:creationId xmlns:a16="http://schemas.microsoft.com/office/drawing/2014/main" id="{00000000-0008-0000-0600-00007F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81575" y="56388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428625</xdr:rowOff>
    </xdr:to>
    <xdr:pic>
      <xdr:nvPicPr>
        <xdr:cNvPr id="211072" name="Picture 5998">
          <a:extLst>
            <a:ext uri="{FF2B5EF4-FFF2-40B4-BE49-F238E27FC236}">
              <a16:creationId xmlns:a16="http://schemas.microsoft.com/office/drawing/2014/main" id="{00000000-0008-0000-0600-00008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29200" y="5829300"/>
          <a:ext cx="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438150</xdr:rowOff>
    </xdr:to>
    <xdr:pic>
      <xdr:nvPicPr>
        <xdr:cNvPr id="211073" name="Picture 6050">
          <a:extLst>
            <a:ext uri="{FF2B5EF4-FFF2-40B4-BE49-F238E27FC236}">
              <a16:creationId xmlns:a16="http://schemas.microsoft.com/office/drawing/2014/main" id="{00000000-0008-0000-0600-00008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29200" y="5829300"/>
          <a:ext cx="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685800</xdr:colOff>
      <xdr:row>56</xdr:row>
      <xdr:rowOff>457200</xdr:rowOff>
    </xdr:to>
    <xdr:pic>
      <xdr:nvPicPr>
        <xdr:cNvPr id="211074" name="Picture 6054">
          <a:extLst>
            <a:ext uri="{FF2B5EF4-FFF2-40B4-BE49-F238E27FC236}">
              <a16:creationId xmlns:a16="http://schemas.microsoft.com/office/drawing/2014/main" id="{00000000-0008-0000-0600-00008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00625" y="6229350"/>
          <a:ext cx="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54</xdr:row>
      <xdr:rowOff>0</xdr:rowOff>
    </xdr:from>
    <xdr:to>
      <xdr:col>2</xdr:col>
      <xdr:colOff>647700</xdr:colOff>
      <xdr:row>56</xdr:row>
      <xdr:rowOff>476250</xdr:rowOff>
    </xdr:to>
    <xdr:pic>
      <xdr:nvPicPr>
        <xdr:cNvPr id="211075" name="Picture 6052">
          <a:extLst>
            <a:ext uri="{FF2B5EF4-FFF2-40B4-BE49-F238E27FC236}">
              <a16:creationId xmlns:a16="http://schemas.microsoft.com/office/drawing/2014/main" id="{00000000-0008-0000-0600-000083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2525" y="66294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54</xdr:row>
      <xdr:rowOff>0</xdr:rowOff>
    </xdr:from>
    <xdr:to>
      <xdr:col>2</xdr:col>
      <xdr:colOff>704850</xdr:colOff>
      <xdr:row>56</xdr:row>
      <xdr:rowOff>723900</xdr:rowOff>
    </xdr:to>
    <xdr:pic>
      <xdr:nvPicPr>
        <xdr:cNvPr id="211076" name="Picture 5998">
          <a:extLst>
            <a:ext uri="{FF2B5EF4-FFF2-40B4-BE49-F238E27FC236}">
              <a16:creationId xmlns:a16="http://schemas.microsoft.com/office/drawing/2014/main" id="{00000000-0008-0000-0600-000084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19675" y="7429500"/>
          <a:ext cx="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91</xdr:row>
      <xdr:rowOff>0</xdr:rowOff>
    </xdr:from>
    <xdr:to>
      <xdr:col>2</xdr:col>
      <xdr:colOff>714375</xdr:colOff>
      <xdr:row>94</xdr:row>
      <xdr:rowOff>142875</xdr:rowOff>
    </xdr:to>
    <xdr:pic>
      <xdr:nvPicPr>
        <xdr:cNvPr id="211077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8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3419475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91</xdr:row>
      <xdr:rowOff>0</xdr:rowOff>
    </xdr:from>
    <xdr:to>
      <xdr:col>2</xdr:col>
      <xdr:colOff>1228725</xdr:colOff>
      <xdr:row>94</xdr:row>
      <xdr:rowOff>123825</xdr:rowOff>
    </xdr:to>
    <xdr:pic>
      <xdr:nvPicPr>
        <xdr:cNvPr id="211078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8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341947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91</xdr:row>
      <xdr:rowOff>0</xdr:rowOff>
    </xdr:from>
    <xdr:to>
      <xdr:col>2</xdr:col>
      <xdr:colOff>590550</xdr:colOff>
      <xdr:row>94</xdr:row>
      <xdr:rowOff>57150</xdr:rowOff>
    </xdr:to>
    <xdr:pic>
      <xdr:nvPicPr>
        <xdr:cNvPr id="211079" name="Рисунок 65" descr="питчер.png">
          <a:extLst>
            <a:ext uri="{FF2B5EF4-FFF2-40B4-BE49-F238E27FC236}">
              <a16:creationId xmlns:a16="http://schemas.microsoft.com/office/drawing/2014/main" id="{00000000-0008-0000-0600-000087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34194750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91</xdr:row>
      <xdr:rowOff>0</xdr:rowOff>
    </xdr:from>
    <xdr:to>
      <xdr:col>2</xdr:col>
      <xdr:colOff>647700</xdr:colOff>
      <xdr:row>93</xdr:row>
      <xdr:rowOff>104775</xdr:rowOff>
    </xdr:to>
    <xdr:pic>
      <xdr:nvPicPr>
        <xdr:cNvPr id="211080" name="Рисунок 115" descr="696_big.jpg">
          <a:extLst>
            <a:ext uri="{FF2B5EF4-FFF2-40B4-BE49-F238E27FC236}">
              <a16:creationId xmlns:a16="http://schemas.microsoft.com/office/drawing/2014/main" id="{00000000-0008-0000-0600-00008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62525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91</xdr:row>
      <xdr:rowOff>0</xdr:rowOff>
    </xdr:from>
    <xdr:to>
      <xdr:col>2</xdr:col>
      <xdr:colOff>628650</xdr:colOff>
      <xdr:row>94</xdr:row>
      <xdr:rowOff>47625</xdr:rowOff>
    </xdr:to>
    <xdr:pic>
      <xdr:nvPicPr>
        <xdr:cNvPr id="211081" name="Picture 6865">
          <a:extLst>
            <a:ext uri="{FF2B5EF4-FFF2-40B4-BE49-F238E27FC236}">
              <a16:creationId xmlns:a16="http://schemas.microsoft.com/office/drawing/2014/main" id="{00000000-0008-0000-0600-000089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34194750"/>
          <a:ext cx="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91</xdr:row>
      <xdr:rowOff>0</xdr:rowOff>
    </xdr:from>
    <xdr:to>
      <xdr:col>2</xdr:col>
      <xdr:colOff>638175</xdr:colOff>
      <xdr:row>93</xdr:row>
      <xdr:rowOff>104775</xdr:rowOff>
    </xdr:to>
    <xdr:pic>
      <xdr:nvPicPr>
        <xdr:cNvPr id="211082" name="Picture 7304">
          <a:extLst>
            <a:ext uri="{FF2B5EF4-FFF2-40B4-BE49-F238E27FC236}">
              <a16:creationId xmlns:a16="http://schemas.microsoft.com/office/drawing/2014/main" id="{00000000-0008-0000-0600-00008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91</xdr:row>
      <xdr:rowOff>0</xdr:rowOff>
    </xdr:from>
    <xdr:to>
      <xdr:col>2</xdr:col>
      <xdr:colOff>666750</xdr:colOff>
      <xdr:row>93</xdr:row>
      <xdr:rowOff>95250</xdr:rowOff>
    </xdr:to>
    <xdr:pic>
      <xdr:nvPicPr>
        <xdr:cNvPr id="211083" name="Picture 7306">
          <a:extLst>
            <a:ext uri="{FF2B5EF4-FFF2-40B4-BE49-F238E27FC236}">
              <a16:creationId xmlns:a16="http://schemas.microsoft.com/office/drawing/2014/main" id="{00000000-0008-0000-0600-00008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341947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91</xdr:row>
      <xdr:rowOff>0</xdr:rowOff>
    </xdr:from>
    <xdr:to>
      <xdr:col>2</xdr:col>
      <xdr:colOff>638175</xdr:colOff>
      <xdr:row>94</xdr:row>
      <xdr:rowOff>76200</xdr:rowOff>
    </xdr:to>
    <xdr:pic>
      <xdr:nvPicPr>
        <xdr:cNvPr id="211084" name="Picture 7527">
          <a:extLst>
            <a:ext uri="{FF2B5EF4-FFF2-40B4-BE49-F238E27FC236}">
              <a16:creationId xmlns:a16="http://schemas.microsoft.com/office/drawing/2014/main" id="{00000000-0008-0000-0600-00008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34194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82</xdr:row>
      <xdr:rowOff>66675</xdr:rowOff>
    </xdr:from>
    <xdr:to>
      <xdr:col>2</xdr:col>
      <xdr:colOff>1276648</xdr:colOff>
      <xdr:row>83</xdr:row>
      <xdr:rowOff>342900</xdr:rowOff>
    </xdr:to>
    <xdr:pic>
      <xdr:nvPicPr>
        <xdr:cNvPr id="211085" name="Рисунок 36" descr="C:\Documents and Settings\u\Local Settings\Temporary Internet Files\Content.Word\IMG_5394s.jpg">
          <a:extLst>
            <a:ext uri="{FF2B5EF4-FFF2-40B4-BE49-F238E27FC236}">
              <a16:creationId xmlns:a16="http://schemas.microsoft.com/office/drawing/2014/main" id="{00000000-0008-0000-0600-00008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contrast="10000"/>
        </a:blip>
        <a:srcRect/>
        <a:stretch>
          <a:fillRect/>
        </a:stretch>
      </xdr:blipFill>
      <xdr:spPr bwMode="auto">
        <a:xfrm>
          <a:off x="4810125" y="24193500"/>
          <a:ext cx="781348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</xdr:row>
      <xdr:rowOff>133350</xdr:rowOff>
    </xdr:from>
    <xdr:to>
      <xdr:col>2</xdr:col>
      <xdr:colOff>1700403</xdr:colOff>
      <xdr:row>80</xdr:row>
      <xdr:rowOff>438150</xdr:rowOff>
    </xdr:to>
    <xdr:pic>
      <xdr:nvPicPr>
        <xdr:cNvPr id="211086" name="Рисунок 28" descr="C:\Documents and Settings\u\Local Settings\Temporary Internet Files\Content.Word\IMG_5248.jpg">
          <a:extLst>
            <a:ext uri="{FF2B5EF4-FFF2-40B4-BE49-F238E27FC236}">
              <a16:creationId xmlns:a16="http://schemas.microsoft.com/office/drawing/2014/main" id="{00000000-0008-0000-0600-00008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81500" y="23307675"/>
          <a:ext cx="1633728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76</xdr:row>
      <xdr:rowOff>28576</xdr:rowOff>
    </xdr:from>
    <xdr:to>
      <xdr:col>2</xdr:col>
      <xdr:colOff>1432076</xdr:colOff>
      <xdr:row>76</xdr:row>
      <xdr:rowOff>923926</xdr:rowOff>
    </xdr:to>
    <xdr:pic>
      <xdr:nvPicPr>
        <xdr:cNvPr id="211087" name="Рисунок 62" descr="френч-пресс.jpg">
          <a:extLst>
            <a:ext uri="{FF2B5EF4-FFF2-40B4-BE49-F238E27FC236}">
              <a16:creationId xmlns:a16="http://schemas.microsoft.com/office/drawing/2014/main" id="{00000000-0008-0000-0600-00008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81525" y="20278726"/>
          <a:ext cx="1165376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71</xdr:row>
      <xdr:rowOff>0</xdr:rowOff>
    </xdr:from>
    <xdr:to>
      <xdr:col>2</xdr:col>
      <xdr:colOff>714375</xdr:colOff>
      <xdr:row>71</xdr:row>
      <xdr:rowOff>742950</xdr:rowOff>
    </xdr:to>
    <xdr:pic>
      <xdr:nvPicPr>
        <xdr:cNvPr id="211089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9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2362200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71</xdr:row>
      <xdr:rowOff>0</xdr:rowOff>
    </xdr:from>
    <xdr:to>
      <xdr:col>2</xdr:col>
      <xdr:colOff>1228725</xdr:colOff>
      <xdr:row>71</xdr:row>
      <xdr:rowOff>723900</xdr:rowOff>
    </xdr:to>
    <xdr:pic>
      <xdr:nvPicPr>
        <xdr:cNvPr id="211090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9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236315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72</xdr:row>
      <xdr:rowOff>95250</xdr:rowOff>
    </xdr:from>
    <xdr:to>
      <xdr:col>2</xdr:col>
      <xdr:colOff>590550</xdr:colOff>
      <xdr:row>75</xdr:row>
      <xdr:rowOff>19050</xdr:rowOff>
    </xdr:to>
    <xdr:pic>
      <xdr:nvPicPr>
        <xdr:cNvPr id="211094" name="Рисунок 65" descr="питчер.png">
          <a:extLst>
            <a:ext uri="{FF2B5EF4-FFF2-40B4-BE49-F238E27FC236}">
              <a16:creationId xmlns:a16="http://schemas.microsoft.com/office/drawing/2014/main" id="{00000000-0008-0000-0600-000096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27308175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59</xdr:row>
      <xdr:rowOff>47625</xdr:rowOff>
    </xdr:from>
    <xdr:to>
      <xdr:col>2</xdr:col>
      <xdr:colOff>1323975</xdr:colOff>
      <xdr:row>59</xdr:row>
      <xdr:rowOff>885825</xdr:rowOff>
    </xdr:to>
    <xdr:pic>
      <xdr:nvPicPr>
        <xdr:cNvPr id="211096" name="Рисунок 112" descr="992_big.jpg">
          <a:extLst>
            <a:ext uri="{FF2B5EF4-FFF2-40B4-BE49-F238E27FC236}">
              <a16:creationId xmlns:a16="http://schemas.microsoft.com/office/drawing/2014/main" id="{00000000-0008-0000-0600-00009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33925" y="642937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3895724</xdr:colOff>
      <xdr:row>70</xdr:row>
      <xdr:rowOff>457199</xdr:rowOff>
    </xdr:from>
    <xdr:to>
      <xdr:col>3</xdr:col>
      <xdr:colOff>315844</xdr:colOff>
      <xdr:row>72</xdr:row>
      <xdr:rowOff>85724</xdr:rowOff>
    </xdr:to>
    <xdr:pic>
      <xdr:nvPicPr>
        <xdr:cNvPr id="211099" name="Рисунок 58" descr="35194463c1e6f8f57aeeb4dd2b7be5e4.jpg">
          <a:extLst>
            <a:ext uri="{FF2B5EF4-FFF2-40B4-BE49-F238E27FC236}">
              <a16:creationId xmlns:a16="http://schemas.microsoft.com/office/drawing/2014/main" id="{00000000-0008-0000-0600-00009B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124324" y="15411449"/>
          <a:ext cx="228752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57</xdr:row>
      <xdr:rowOff>19050</xdr:rowOff>
    </xdr:from>
    <xdr:to>
      <xdr:col>2</xdr:col>
      <xdr:colOff>1228725</xdr:colOff>
      <xdr:row>57</xdr:row>
      <xdr:rowOff>571500</xdr:rowOff>
    </xdr:to>
    <xdr:pic>
      <xdr:nvPicPr>
        <xdr:cNvPr id="211100" name="Рисунок 110" descr="9845a3048520891d94c39f90ffb4ccf7.jpeg">
          <a:extLst>
            <a:ext uri="{FF2B5EF4-FFF2-40B4-BE49-F238E27FC236}">
              <a16:creationId xmlns:a16="http://schemas.microsoft.com/office/drawing/2014/main" id="{00000000-0008-0000-0600-00009C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829175" y="9391650"/>
          <a:ext cx="714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</xdr:row>
      <xdr:rowOff>9524</xdr:rowOff>
    </xdr:from>
    <xdr:to>
      <xdr:col>2</xdr:col>
      <xdr:colOff>1713905</xdr:colOff>
      <xdr:row>55</xdr:row>
      <xdr:rowOff>590549</xdr:rowOff>
    </xdr:to>
    <xdr:pic>
      <xdr:nvPicPr>
        <xdr:cNvPr id="211101" name="Рисунок 59" descr="e3ef11ad95f0f53267a4d62db280a6a2.jpeg">
          <a:extLst>
            <a:ext uri="{FF2B5EF4-FFF2-40B4-BE49-F238E27FC236}">
              <a16:creationId xmlns:a16="http://schemas.microsoft.com/office/drawing/2014/main" id="{00000000-0008-0000-0600-00009D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467225" y="4972049"/>
          <a:ext cx="156150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64</xdr:row>
      <xdr:rowOff>38100</xdr:rowOff>
    </xdr:from>
    <xdr:to>
      <xdr:col>2</xdr:col>
      <xdr:colOff>1228725</xdr:colOff>
      <xdr:row>64</xdr:row>
      <xdr:rowOff>685240</xdr:rowOff>
    </xdr:to>
    <xdr:pic>
      <xdr:nvPicPr>
        <xdr:cNvPr id="211104" name="Picture 1025" descr="&amp;Vcy;&amp;ocy;&amp;rcy;&amp;ocy;&amp;ncy;&amp;kcy;&amp;acy; Hario VD-01R">
          <a:extLst>
            <a:ext uri="{FF2B5EF4-FFF2-40B4-BE49-F238E27FC236}">
              <a16:creationId xmlns:a16="http://schemas.microsoft.com/office/drawing/2014/main" id="{00000000-0008-0000-0600-0000A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943475" y="8458200"/>
          <a:ext cx="600075" cy="647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69</xdr:row>
      <xdr:rowOff>47625</xdr:rowOff>
    </xdr:from>
    <xdr:to>
      <xdr:col>2</xdr:col>
      <xdr:colOff>628650</xdr:colOff>
      <xdr:row>69</xdr:row>
      <xdr:rowOff>638175</xdr:rowOff>
    </xdr:to>
    <xdr:pic>
      <xdr:nvPicPr>
        <xdr:cNvPr id="211109" name="Picture 6865">
          <a:extLst>
            <a:ext uri="{FF2B5EF4-FFF2-40B4-BE49-F238E27FC236}">
              <a16:creationId xmlns:a16="http://schemas.microsoft.com/office/drawing/2014/main" id="{00000000-0008-0000-0600-0000A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21431250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68</xdr:row>
      <xdr:rowOff>57150</xdr:rowOff>
    </xdr:from>
    <xdr:to>
      <xdr:col>2</xdr:col>
      <xdr:colOff>638175</xdr:colOff>
      <xdr:row>68</xdr:row>
      <xdr:rowOff>561975</xdr:rowOff>
    </xdr:to>
    <xdr:pic>
      <xdr:nvPicPr>
        <xdr:cNvPr id="211110" name="Picture 7304">
          <a:extLst>
            <a:ext uri="{FF2B5EF4-FFF2-40B4-BE49-F238E27FC236}">
              <a16:creationId xmlns:a16="http://schemas.microsoft.com/office/drawing/2014/main" id="{00000000-0008-0000-0600-0000A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208788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70</xdr:row>
      <xdr:rowOff>0</xdr:rowOff>
    </xdr:from>
    <xdr:to>
      <xdr:col>2</xdr:col>
      <xdr:colOff>666750</xdr:colOff>
      <xdr:row>70</xdr:row>
      <xdr:rowOff>495300</xdr:rowOff>
    </xdr:to>
    <xdr:pic>
      <xdr:nvPicPr>
        <xdr:cNvPr id="211111" name="Picture 7306">
          <a:extLst>
            <a:ext uri="{FF2B5EF4-FFF2-40B4-BE49-F238E27FC236}">
              <a16:creationId xmlns:a16="http://schemas.microsoft.com/office/drawing/2014/main" id="{00000000-0008-0000-0600-0000A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22126575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68</xdr:row>
      <xdr:rowOff>0</xdr:rowOff>
    </xdr:from>
    <xdr:to>
      <xdr:col>2</xdr:col>
      <xdr:colOff>638175</xdr:colOff>
      <xdr:row>68</xdr:row>
      <xdr:rowOff>628650</xdr:rowOff>
    </xdr:to>
    <xdr:pic>
      <xdr:nvPicPr>
        <xdr:cNvPr id="211112" name="Picture 7527">
          <a:extLst>
            <a:ext uri="{FF2B5EF4-FFF2-40B4-BE49-F238E27FC236}">
              <a16:creationId xmlns:a16="http://schemas.microsoft.com/office/drawing/2014/main" id="{00000000-0008-0000-0600-0000A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20145375"/>
          <a:ext cx="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581024</xdr:colOff>
      <xdr:row>68</xdr:row>
      <xdr:rowOff>19050</xdr:rowOff>
    </xdr:from>
    <xdr:to>
      <xdr:col>2</xdr:col>
      <xdr:colOff>1228725</xdr:colOff>
      <xdr:row>68</xdr:row>
      <xdr:rowOff>836387</xdr:rowOff>
    </xdr:to>
    <xdr:pic>
      <xdr:nvPicPr>
        <xdr:cNvPr id="211116" name="Picture 7304">
          <a:extLst>
            <a:ext uri="{FF2B5EF4-FFF2-40B4-BE49-F238E27FC236}">
              <a16:creationId xmlns:a16="http://schemas.microsoft.com/office/drawing/2014/main" id="{00000000-0008-0000-0600-0000A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95849" y="15059025"/>
          <a:ext cx="647701" cy="817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581026</xdr:colOff>
      <xdr:row>69</xdr:row>
      <xdr:rowOff>19050</xdr:rowOff>
    </xdr:from>
    <xdr:to>
      <xdr:col>2</xdr:col>
      <xdr:colOff>1279270</xdr:colOff>
      <xdr:row>70</xdr:row>
      <xdr:rowOff>1</xdr:rowOff>
    </xdr:to>
    <xdr:pic>
      <xdr:nvPicPr>
        <xdr:cNvPr id="211117" name="Picture 6865">
          <a:extLst>
            <a:ext uri="{FF2B5EF4-FFF2-40B4-BE49-F238E27FC236}">
              <a16:creationId xmlns:a16="http://schemas.microsoft.com/office/drawing/2014/main" id="{00000000-0008-0000-0600-0000A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895851" y="15925800"/>
          <a:ext cx="698244" cy="96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2</xdr:row>
      <xdr:rowOff>28575</xdr:rowOff>
    </xdr:from>
    <xdr:to>
      <xdr:col>1</xdr:col>
      <xdr:colOff>2895600</xdr:colOff>
      <xdr:row>4</xdr:row>
      <xdr:rowOff>180975</xdr:rowOff>
    </xdr:to>
    <xdr:pic>
      <xdr:nvPicPr>
        <xdr:cNvPr id="211119" name="Рисунок 5" descr="kofe_log.png">
          <a:extLst>
            <a:ext uri="{FF2B5EF4-FFF2-40B4-BE49-F238E27FC236}">
              <a16:creationId xmlns:a16="http://schemas.microsoft.com/office/drawing/2014/main" id="{00000000-0008-0000-0600-0000A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38300" y="428625"/>
          <a:ext cx="1485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72</xdr:row>
      <xdr:rowOff>81271</xdr:rowOff>
    </xdr:from>
    <xdr:to>
      <xdr:col>2</xdr:col>
      <xdr:colOff>1504950</xdr:colOff>
      <xdr:row>75</xdr:row>
      <xdr:rowOff>363929</xdr:rowOff>
    </xdr:to>
    <xdr:pic>
      <xdr:nvPicPr>
        <xdr:cNvPr id="211121" name="Picture 18325">
          <a:extLst>
            <a:ext uri="{FF2B5EF4-FFF2-40B4-BE49-F238E27FC236}">
              <a16:creationId xmlns:a16="http://schemas.microsoft.com/office/drawing/2014/main" id="{00000000-0008-0000-0600-0000B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00" y="20474296"/>
          <a:ext cx="1057275" cy="101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66</xdr:row>
      <xdr:rowOff>47625</xdr:rowOff>
    </xdr:from>
    <xdr:to>
      <xdr:col>2</xdr:col>
      <xdr:colOff>1390650</xdr:colOff>
      <xdr:row>66</xdr:row>
      <xdr:rowOff>971550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AC8E0D-1C87-DCD4-FD50-F88B6709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1821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77</xdr:row>
      <xdr:rowOff>19050</xdr:rowOff>
    </xdr:from>
    <xdr:to>
      <xdr:col>2</xdr:col>
      <xdr:colOff>1543050</xdr:colOff>
      <xdr:row>77</xdr:row>
      <xdr:rowOff>1066800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2813A62-32BB-96C8-B366-A871D4315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22" t="21088" r="4082" b="4082"/>
        <a:stretch/>
      </xdr:blipFill>
      <xdr:spPr>
        <a:xfrm>
          <a:off x="4600574" y="21336000"/>
          <a:ext cx="1257301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400052</xdr:colOff>
      <xdr:row>78</xdr:row>
      <xdr:rowOff>57151</xdr:rowOff>
    </xdr:from>
    <xdr:to>
      <xdr:col>2</xdr:col>
      <xdr:colOff>1076326</xdr:colOff>
      <xdr:row>78</xdr:row>
      <xdr:rowOff>733425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BF9FD5C-02F1-9344-31AE-3734186D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7" y="237363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60</xdr:row>
      <xdr:rowOff>114300</xdr:rowOff>
    </xdr:from>
    <xdr:to>
      <xdr:col>2</xdr:col>
      <xdr:colOff>1504950</xdr:colOff>
      <xdr:row>60</xdr:row>
      <xdr:rowOff>1142168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5E896E-2E72-2C66-C9F7-88694DECE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8" t="22462" r="9436" b="17922"/>
        <a:stretch/>
      </xdr:blipFill>
      <xdr:spPr>
        <a:xfrm>
          <a:off x="4705350" y="7410450"/>
          <a:ext cx="1114425" cy="102786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63</xdr:row>
      <xdr:rowOff>95250</xdr:rowOff>
    </xdr:from>
    <xdr:to>
      <xdr:col>2</xdr:col>
      <xdr:colOff>1400175</xdr:colOff>
      <xdr:row>63</xdr:row>
      <xdr:rowOff>1169563</xdr:rowOff>
    </xdr:to>
    <xdr:pic>
      <xdr:nvPicPr>
        <xdr:cNvPr id="13" name="Picture 9866">
          <a:extLst>
            <a:ext uri="{FF2B5EF4-FFF2-40B4-BE49-F238E27FC236}">
              <a16:creationId xmlns:a16="http://schemas.microsoft.com/office/drawing/2014/main" id="{A34356B5-0FE7-40E4-92DB-D6A62115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24400" y="9067800"/>
          <a:ext cx="990600" cy="107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56</xdr:row>
      <xdr:rowOff>66674</xdr:rowOff>
    </xdr:from>
    <xdr:to>
      <xdr:col>2</xdr:col>
      <xdr:colOff>1714500</xdr:colOff>
      <xdr:row>56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E45CC62-773A-DB24-4F1F-71375B7D6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6" b="13333"/>
        <a:stretch/>
      </xdr:blipFill>
      <xdr:spPr>
        <a:xfrm>
          <a:off x="4457700" y="5857874"/>
          <a:ext cx="1571625" cy="895351"/>
        </a:xfrm>
        <a:prstGeom prst="rect">
          <a:avLst/>
        </a:prstGeom>
      </xdr:spPr>
    </xdr:pic>
    <xdr:clientData/>
  </xdr:twoCellAnchor>
  <xdr:twoCellAnchor editAs="oneCell">
    <xdr:from>
      <xdr:col>2</xdr:col>
      <xdr:colOff>420510</xdr:colOff>
      <xdr:row>89</xdr:row>
      <xdr:rowOff>95250</xdr:rowOff>
    </xdr:from>
    <xdr:to>
      <xdr:col>2</xdr:col>
      <xdr:colOff>1476376</xdr:colOff>
      <xdr:row>89</xdr:row>
      <xdr:rowOff>1419225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52F0EE0-14C0-6410-D2C6-CF859F3D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335" y="29508450"/>
          <a:ext cx="1055866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wx_-1LwuwJ4" TargetMode="External"/><Relationship Id="rId7" Type="http://schemas.openxmlformats.org/officeDocument/2006/relationships/comments" Target="../comments4.xml"/><Relationship Id="rId2" Type="http://schemas.openxmlformats.org/officeDocument/2006/relationships/hyperlink" Target="https://www.youtube.com/watch?v=d_lGzKjoRss" TargetMode="External"/><Relationship Id="rId1" Type="http://schemas.openxmlformats.org/officeDocument/2006/relationships/hyperlink" Target="https://www.youtube.com/watch?v=rm3y4vLhLDc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K110"/>
  <sheetViews>
    <sheetView zoomScale="85" zoomScaleNormal="85" workbookViewId="0">
      <selection activeCell="H6" sqref="H1:K6"/>
    </sheetView>
  </sheetViews>
  <sheetFormatPr baseColWidth="10" defaultColWidth="8.83203125" defaultRowHeight="15"/>
  <cols>
    <col min="1" max="1" width="1.6640625" customWidth="1"/>
    <col min="2" max="2" width="53.33203125" style="5" customWidth="1"/>
    <col min="3" max="3" width="9.1640625" style="6" hidden="1" customWidth="1"/>
    <col min="4" max="4" width="10.6640625" style="6" customWidth="1"/>
    <col min="5" max="5" width="10" style="6" customWidth="1"/>
    <col min="6" max="6" width="9.1640625" style="6" customWidth="1"/>
    <col min="7" max="7" width="10.6640625" style="6" customWidth="1"/>
    <col min="8" max="9" width="11.6640625" style="6" customWidth="1"/>
    <col min="10" max="10" width="11.1640625" customWidth="1"/>
    <col min="11" max="11" width="10.5" customWidth="1"/>
  </cols>
  <sheetData>
    <row r="1" spans="1:11" ht="16.5" customHeight="1">
      <c r="A1" s="252"/>
      <c r="B1" s="69"/>
      <c r="C1" s="69"/>
      <c r="D1" s="69"/>
      <c r="E1" s="69"/>
      <c r="F1" s="69"/>
      <c r="G1" s="69"/>
      <c r="H1" s="285"/>
      <c r="I1" s="285"/>
      <c r="J1" s="285"/>
      <c r="K1" s="285"/>
    </row>
    <row r="2" spans="1:11">
      <c r="A2" s="252"/>
      <c r="B2" s="69"/>
      <c r="C2" s="69"/>
      <c r="D2" s="69"/>
      <c r="E2" s="69"/>
      <c r="F2" s="69"/>
      <c r="G2" s="69"/>
      <c r="H2" s="284"/>
      <c r="I2" s="284"/>
      <c r="J2" s="284"/>
      <c r="K2" s="284"/>
    </row>
    <row r="3" spans="1:11" ht="14.5" customHeight="1">
      <c r="A3" s="252"/>
      <c r="B3" s="75"/>
      <c r="C3" s="75"/>
      <c r="D3" s="75"/>
      <c r="E3" s="75"/>
      <c r="F3" s="75"/>
      <c r="G3" s="75"/>
      <c r="H3" s="284"/>
      <c r="I3" s="284"/>
      <c r="J3" s="284"/>
      <c r="K3" s="284"/>
    </row>
    <row r="4" spans="1:11" ht="12" customHeight="1">
      <c r="A4" s="252"/>
      <c r="B4" s="75" t="s">
        <v>95</v>
      </c>
      <c r="C4" s="75" t="s">
        <v>95</v>
      </c>
      <c r="D4" s="75" t="s">
        <v>95</v>
      </c>
      <c r="E4" s="75" t="s">
        <v>95</v>
      </c>
      <c r="F4" s="75" t="s">
        <v>95</v>
      </c>
      <c r="G4" s="75" t="s">
        <v>95</v>
      </c>
      <c r="H4" s="284"/>
      <c r="I4" s="284"/>
      <c r="J4" s="284"/>
      <c r="K4" s="284"/>
    </row>
    <row r="5" spans="1:11" ht="16.25" customHeight="1">
      <c r="A5" s="252"/>
      <c r="B5" s="76"/>
      <c r="C5" s="76"/>
      <c r="D5" s="76"/>
      <c r="E5" s="76"/>
      <c r="F5" s="76"/>
      <c r="G5" s="76"/>
      <c r="H5" s="287"/>
      <c r="I5" s="288"/>
      <c r="J5" s="288"/>
      <c r="K5" s="288"/>
    </row>
    <row r="6" spans="1:11">
      <c r="A6" s="252"/>
      <c r="B6" s="69"/>
      <c r="C6" s="69"/>
      <c r="D6" s="69"/>
      <c r="E6" s="69"/>
      <c r="F6" s="69"/>
      <c r="G6" s="69"/>
      <c r="H6" s="286"/>
      <c r="I6" s="286"/>
      <c r="J6" s="286"/>
      <c r="K6" s="286"/>
    </row>
    <row r="7" spans="1:11" s="11" customFormat="1" ht="18.5" customHeight="1" thickBot="1">
      <c r="B7" s="259">
        <v>45839</v>
      </c>
      <c r="C7" s="10"/>
      <c r="D7" s="10"/>
      <c r="E7" s="10"/>
      <c r="F7" s="10"/>
      <c r="G7" s="10"/>
      <c r="H7" s="282"/>
      <c r="I7" s="282"/>
      <c r="J7" s="283"/>
      <c r="K7" s="283"/>
    </row>
    <row r="8" spans="1:11" s="11" customFormat="1" ht="47.25" customHeight="1" thickBot="1">
      <c r="B8" s="295" t="s">
        <v>429</v>
      </c>
      <c r="C8" s="296"/>
      <c r="D8" s="296"/>
      <c r="E8" s="296"/>
      <c r="F8" s="296"/>
      <c r="G8" s="296"/>
      <c r="H8" s="296"/>
      <c r="I8" s="296"/>
      <c r="J8" s="296"/>
      <c r="K8" s="297"/>
    </row>
    <row r="9" spans="1:11" ht="11.5" customHeight="1">
      <c r="B9" s="82" t="s">
        <v>57</v>
      </c>
      <c r="C9" s="10"/>
      <c r="D9" s="10"/>
      <c r="E9" s="10"/>
      <c r="F9" s="10"/>
      <c r="G9" s="10"/>
      <c r="H9" s="10"/>
      <c r="I9" s="10"/>
    </row>
    <row r="10" spans="1:11" ht="32" customHeight="1">
      <c r="B10" s="298" t="s">
        <v>91</v>
      </c>
      <c r="C10" s="299"/>
      <c r="D10" s="299"/>
      <c r="E10" s="299"/>
      <c r="F10" s="299"/>
      <c r="G10" s="299"/>
      <c r="H10" s="299"/>
      <c r="I10" s="299"/>
      <c r="J10" s="299"/>
      <c r="K10" s="250"/>
    </row>
    <row r="11" spans="1:11" ht="15" customHeight="1">
      <c r="B11" s="253"/>
      <c r="C11" s="254"/>
      <c r="D11" s="253"/>
      <c r="E11" s="255"/>
      <c r="F11" s="300" t="s">
        <v>290</v>
      </c>
      <c r="G11" s="301"/>
      <c r="H11" s="301"/>
      <c r="I11" s="301"/>
      <c r="J11" s="302"/>
      <c r="K11" s="251"/>
    </row>
    <row r="12" spans="1:11" ht="60.75" customHeight="1" thickBot="1">
      <c r="B12" s="163"/>
      <c r="C12" s="164"/>
      <c r="D12" s="164" t="s">
        <v>293</v>
      </c>
      <c r="E12" s="165" t="s">
        <v>291</v>
      </c>
      <c r="F12" s="167" t="s">
        <v>289</v>
      </c>
      <c r="G12" s="168" t="s">
        <v>281</v>
      </c>
      <c r="H12" s="169" t="s">
        <v>284</v>
      </c>
      <c r="I12" s="168" t="s">
        <v>282</v>
      </c>
      <c r="J12" s="170" t="s">
        <v>283</v>
      </c>
      <c r="K12" s="166" t="s">
        <v>292</v>
      </c>
    </row>
    <row r="13" spans="1:11" ht="18.5" customHeight="1">
      <c r="B13" s="9" t="s">
        <v>87</v>
      </c>
    </row>
    <row r="14" spans="1:11" ht="19.5" customHeight="1">
      <c r="B14" s="83" t="s">
        <v>71</v>
      </c>
      <c r="C14" s="54"/>
      <c r="D14" s="152">
        <v>2357</v>
      </c>
      <c r="E14" s="152">
        <f>D14/2+15</f>
        <v>1193.5</v>
      </c>
      <c r="F14" s="56"/>
      <c r="G14" s="56"/>
      <c r="H14" s="263">
        <f>(F14*D14+G14*E14)+((I14*D14+J14*E14))</f>
        <v>0</v>
      </c>
      <c r="I14" s="56"/>
      <c r="J14" s="56"/>
      <c r="K14" s="57"/>
    </row>
    <row r="15" spans="1:11" ht="18" customHeight="1">
      <c r="B15" s="83" t="s">
        <v>313</v>
      </c>
      <c r="C15" s="58"/>
      <c r="D15" s="152">
        <v>2355</v>
      </c>
      <c r="E15" s="152">
        <f t="shared" ref="E15:E73" si="0">D15/2+15</f>
        <v>1192.5</v>
      </c>
      <c r="F15" s="56"/>
      <c r="G15" s="56"/>
      <c r="H15" s="263">
        <f t="shared" ref="H15:H76" si="1">(F15*D15+G15*E15)+((I15*D15+J15*E15))</f>
        <v>0</v>
      </c>
      <c r="I15" s="56"/>
      <c r="J15" s="56"/>
      <c r="K15" s="57"/>
    </row>
    <row r="16" spans="1:11" ht="18.75" customHeight="1">
      <c r="B16" s="83" t="s">
        <v>74</v>
      </c>
      <c r="C16" s="58"/>
      <c r="D16" s="152">
        <v>2336</v>
      </c>
      <c r="E16" s="152">
        <f t="shared" si="0"/>
        <v>1183</v>
      </c>
      <c r="F16" s="56"/>
      <c r="G16" s="56"/>
      <c r="H16" s="263">
        <f t="shared" si="1"/>
        <v>0</v>
      </c>
      <c r="I16" s="56"/>
      <c r="J16" s="56"/>
      <c r="K16" s="57"/>
    </row>
    <row r="17" spans="2:11" ht="16.5" customHeight="1">
      <c r="B17" s="59" t="s">
        <v>72</v>
      </c>
      <c r="C17" s="58"/>
      <c r="D17" s="152">
        <v>2276</v>
      </c>
      <c r="E17" s="152">
        <f t="shared" si="0"/>
        <v>1153</v>
      </c>
      <c r="F17" s="56"/>
      <c r="G17" s="56"/>
      <c r="H17" s="263">
        <f t="shared" si="1"/>
        <v>0</v>
      </c>
      <c r="I17" s="56"/>
      <c r="J17" s="56"/>
      <c r="K17" s="57"/>
    </row>
    <row r="18" spans="2:11" ht="18.75" customHeight="1">
      <c r="B18" s="83" t="s">
        <v>76</v>
      </c>
      <c r="C18" s="60"/>
      <c r="D18" s="152">
        <v>2316</v>
      </c>
      <c r="E18" s="152">
        <f t="shared" si="0"/>
        <v>1173</v>
      </c>
      <c r="F18" s="56"/>
      <c r="G18" s="56"/>
      <c r="H18" s="263">
        <f t="shared" si="1"/>
        <v>0</v>
      </c>
      <c r="I18" s="56"/>
      <c r="J18" s="56"/>
      <c r="K18" s="57"/>
    </row>
    <row r="19" spans="2:11" ht="18" customHeight="1">
      <c r="B19" s="59" t="s">
        <v>77</v>
      </c>
      <c r="C19" s="60"/>
      <c r="D19" s="152">
        <v>2289</v>
      </c>
      <c r="E19" s="152">
        <f t="shared" si="0"/>
        <v>1159.5</v>
      </c>
      <c r="F19" s="56"/>
      <c r="G19" s="56"/>
      <c r="H19" s="263">
        <f t="shared" si="1"/>
        <v>0</v>
      </c>
      <c r="I19" s="56"/>
      <c r="J19" s="56"/>
      <c r="K19" s="57"/>
    </row>
    <row r="20" spans="2:11" ht="17.25" customHeight="1">
      <c r="B20" s="59" t="s">
        <v>73</v>
      </c>
      <c r="C20" s="58"/>
      <c r="D20" s="152">
        <v>2251</v>
      </c>
      <c r="E20" s="152">
        <f t="shared" si="0"/>
        <v>1140.5</v>
      </c>
      <c r="F20" s="56"/>
      <c r="G20" s="56"/>
      <c r="H20" s="263">
        <f t="shared" si="1"/>
        <v>0</v>
      </c>
      <c r="I20" s="56"/>
      <c r="J20" s="56"/>
      <c r="K20" s="57"/>
    </row>
    <row r="21" spans="2:11" ht="15.75" customHeight="1">
      <c r="B21" s="59" t="s">
        <v>75</v>
      </c>
      <c r="C21" s="58"/>
      <c r="D21" s="152">
        <v>2198</v>
      </c>
      <c r="E21" s="152">
        <f t="shared" si="0"/>
        <v>1114</v>
      </c>
      <c r="F21" s="56"/>
      <c r="G21" s="56"/>
      <c r="H21" s="263">
        <f t="shared" si="1"/>
        <v>0</v>
      </c>
      <c r="I21" s="56"/>
      <c r="J21" s="56"/>
      <c r="K21" s="57"/>
    </row>
    <row r="22" spans="2:11" ht="15.75" customHeight="1">
      <c r="B22" s="59" t="s">
        <v>198</v>
      </c>
      <c r="C22" s="58"/>
      <c r="D22" s="152">
        <v>2356</v>
      </c>
      <c r="E22" s="152">
        <f t="shared" si="0"/>
        <v>1193</v>
      </c>
      <c r="F22" s="56"/>
      <c r="G22" s="56"/>
      <c r="H22" s="263">
        <f t="shared" si="1"/>
        <v>0</v>
      </c>
      <c r="I22" s="56"/>
      <c r="J22" s="56"/>
      <c r="K22" s="57"/>
    </row>
    <row r="23" spans="2:11" ht="18.5" customHeight="1">
      <c r="B23" s="9" t="s">
        <v>88</v>
      </c>
      <c r="E23" s="152"/>
      <c r="F23" s="21"/>
      <c r="G23" s="21"/>
      <c r="H23" s="264"/>
      <c r="I23" s="22"/>
    </row>
    <row r="24" spans="2:11" ht="18" customHeight="1">
      <c r="B24" s="59" t="s">
        <v>319</v>
      </c>
      <c r="C24" s="60"/>
      <c r="D24" s="152">
        <v>2253</v>
      </c>
      <c r="E24" s="152">
        <f>D24/2+20</f>
        <v>1146.5</v>
      </c>
      <c r="F24" s="56"/>
      <c r="G24" s="56"/>
      <c r="H24" s="263">
        <f t="shared" si="1"/>
        <v>0</v>
      </c>
      <c r="I24" s="56"/>
      <c r="J24" s="56"/>
      <c r="K24" s="57"/>
    </row>
    <row r="25" spans="2:11" ht="18" customHeight="1">
      <c r="B25" s="59" t="s">
        <v>79</v>
      </c>
      <c r="C25" s="60"/>
      <c r="D25" s="152">
        <v>2247</v>
      </c>
      <c r="E25" s="152">
        <f t="shared" ref="E25:E32" si="2">D25/2+20</f>
        <v>1143.5</v>
      </c>
      <c r="F25" s="56"/>
      <c r="G25" s="56"/>
      <c r="H25" s="263">
        <f t="shared" si="1"/>
        <v>0</v>
      </c>
      <c r="I25" s="56"/>
      <c r="J25" s="56"/>
      <c r="K25" s="57"/>
    </row>
    <row r="26" spans="2:11" ht="18" customHeight="1">
      <c r="B26" s="83" t="s">
        <v>80</v>
      </c>
      <c r="C26" s="60"/>
      <c r="D26" s="152">
        <v>2237</v>
      </c>
      <c r="E26" s="152">
        <f t="shared" si="2"/>
        <v>1138.5</v>
      </c>
      <c r="F26" s="56"/>
      <c r="G26" s="56"/>
      <c r="H26" s="263">
        <f t="shared" si="1"/>
        <v>0</v>
      </c>
      <c r="I26" s="56"/>
      <c r="J26" s="56"/>
      <c r="K26" s="57"/>
    </row>
    <row r="27" spans="2:11" ht="18" customHeight="1">
      <c r="B27" s="83" t="s">
        <v>81</v>
      </c>
      <c r="C27" s="60"/>
      <c r="D27" s="152">
        <v>2263</v>
      </c>
      <c r="E27" s="152">
        <f t="shared" si="2"/>
        <v>1151.5</v>
      </c>
      <c r="F27" s="56"/>
      <c r="G27" s="56"/>
      <c r="H27" s="263">
        <f t="shared" si="1"/>
        <v>0</v>
      </c>
      <c r="I27" s="56"/>
      <c r="J27" s="56"/>
      <c r="K27" s="57"/>
    </row>
    <row r="28" spans="2:11" ht="18" customHeight="1">
      <c r="B28" s="59" t="s">
        <v>82</v>
      </c>
      <c r="C28" s="60"/>
      <c r="D28" s="152">
        <v>2237</v>
      </c>
      <c r="E28" s="152">
        <f t="shared" si="2"/>
        <v>1138.5</v>
      </c>
      <c r="F28" s="56"/>
      <c r="G28" s="56"/>
      <c r="H28" s="263">
        <f t="shared" si="1"/>
        <v>0</v>
      </c>
      <c r="I28" s="56"/>
      <c r="J28" s="56"/>
      <c r="K28" s="57"/>
    </row>
    <row r="29" spans="2:11" ht="18" customHeight="1">
      <c r="B29" s="59" t="s">
        <v>83</v>
      </c>
      <c r="C29" s="60"/>
      <c r="D29" s="152">
        <v>2250</v>
      </c>
      <c r="E29" s="152">
        <f t="shared" si="2"/>
        <v>1145</v>
      </c>
      <c r="F29" s="56"/>
      <c r="G29" s="56"/>
      <c r="H29" s="263">
        <f t="shared" si="1"/>
        <v>0</v>
      </c>
      <c r="I29" s="56"/>
      <c r="J29" s="56"/>
      <c r="K29" s="57"/>
    </row>
    <row r="30" spans="2:11" ht="18" customHeight="1">
      <c r="B30" s="59" t="s">
        <v>84</v>
      </c>
      <c r="C30" s="60"/>
      <c r="D30" s="152">
        <v>2263</v>
      </c>
      <c r="E30" s="152">
        <f t="shared" si="2"/>
        <v>1151.5</v>
      </c>
      <c r="F30" s="56"/>
      <c r="G30" s="56"/>
      <c r="H30" s="263">
        <f t="shared" si="1"/>
        <v>0</v>
      </c>
      <c r="I30" s="56"/>
      <c r="J30" s="56"/>
      <c r="K30" s="57"/>
    </row>
    <row r="31" spans="2:11" ht="18" customHeight="1">
      <c r="B31" s="59" t="s">
        <v>86</v>
      </c>
      <c r="C31" s="60"/>
      <c r="D31" s="152">
        <v>2198</v>
      </c>
      <c r="E31" s="152">
        <f t="shared" si="2"/>
        <v>1119</v>
      </c>
      <c r="F31" s="56"/>
      <c r="G31" s="56"/>
      <c r="H31" s="263">
        <f t="shared" si="1"/>
        <v>0</v>
      </c>
      <c r="I31" s="56"/>
      <c r="J31" s="56"/>
      <c r="K31" s="57"/>
    </row>
    <row r="32" spans="2:11" ht="18" customHeight="1">
      <c r="B32" s="59" t="s">
        <v>85</v>
      </c>
      <c r="C32" s="60"/>
      <c r="D32" s="142">
        <v>2198</v>
      </c>
      <c r="E32" s="152">
        <f t="shared" si="2"/>
        <v>1119</v>
      </c>
      <c r="F32" s="56"/>
      <c r="G32" s="56"/>
      <c r="H32" s="263">
        <f t="shared" si="1"/>
        <v>0</v>
      </c>
      <c r="I32" s="56"/>
      <c r="J32" s="56"/>
      <c r="K32" s="57"/>
    </row>
    <row r="33" spans="2:11" ht="18" customHeight="1">
      <c r="B33" s="9" t="s">
        <v>41</v>
      </c>
      <c r="C33" s="9"/>
      <c r="D33" s="9"/>
      <c r="E33" s="152"/>
      <c r="F33" s="21"/>
      <c r="G33" s="21"/>
      <c r="H33" s="264"/>
      <c r="I33" s="22"/>
    </row>
    <row r="34" spans="2:11" ht="17.25" customHeight="1">
      <c r="B34" s="59" t="s">
        <v>90</v>
      </c>
      <c r="C34" s="61"/>
      <c r="D34" s="142">
        <v>4325</v>
      </c>
      <c r="E34" s="152">
        <f t="shared" si="0"/>
        <v>2177.5</v>
      </c>
      <c r="F34" s="56"/>
      <c r="G34" s="56"/>
      <c r="H34" s="263">
        <f t="shared" si="1"/>
        <v>0</v>
      </c>
      <c r="I34" s="56"/>
      <c r="J34" s="56"/>
      <c r="K34" s="57"/>
    </row>
    <row r="35" spans="2:11">
      <c r="B35" s="59" t="s">
        <v>30</v>
      </c>
      <c r="C35" s="62"/>
      <c r="D35" s="142">
        <v>18349</v>
      </c>
      <c r="E35" s="152">
        <f t="shared" si="0"/>
        <v>9189.5</v>
      </c>
      <c r="F35" s="56"/>
      <c r="G35" s="56"/>
      <c r="H35" s="263">
        <f t="shared" si="1"/>
        <v>0</v>
      </c>
      <c r="I35" s="56"/>
      <c r="J35" s="56"/>
      <c r="K35" s="57"/>
    </row>
    <row r="36" spans="2:11" ht="17.25" hidden="1" customHeight="1">
      <c r="B36" s="83" t="s">
        <v>211</v>
      </c>
      <c r="C36" s="62"/>
      <c r="D36" s="142"/>
      <c r="E36" s="152">
        <f t="shared" si="0"/>
        <v>15</v>
      </c>
      <c r="F36" s="56"/>
      <c r="G36" s="56"/>
      <c r="H36" s="263">
        <f t="shared" si="1"/>
        <v>0</v>
      </c>
      <c r="I36" s="56"/>
      <c r="J36" s="56"/>
      <c r="K36" s="57"/>
    </row>
    <row r="37" spans="2:11" ht="17.25" hidden="1" customHeight="1">
      <c r="B37" s="59" t="s">
        <v>210</v>
      </c>
      <c r="C37" s="63"/>
      <c r="D37" s="142"/>
      <c r="E37" s="152">
        <f t="shared" si="0"/>
        <v>15</v>
      </c>
      <c r="F37" s="56"/>
      <c r="G37" s="56"/>
      <c r="H37" s="263">
        <f t="shared" si="1"/>
        <v>0</v>
      </c>
      <c r="I37" s="56"/>
      <c r="J37" s="56"/>
      <c r="K37" s="57"/>
    </row>
    <row r="38" spans="2:11" ht="16.5" hidden="1" customHeight="1">
      <c r="B38" s="83" t="s">
        <v>434</v>
      </c>
      <c r="C38" s="63"/>
      <c r="D38" s="142">
        <v>7500</v>
      </c>
      <c r="E38" s="152">
        <f t="shared" si="0"/>
        <v>3765</v>
      </c>
      <c r="F38" s="56"/>
      <c r="G38" s="56"/>
      <c r="H38" s="263">
        <f t="shared" si="1"/>
        <v>0</v>
      </c>
      <c r="I38" s="56"/>
      <c r="J38" s="56"/>
      <c r="K38" s="57"/>
    </row>
    <row r="39" spans="2:11" ht="18.75" hidden="1" customHeight="1">
      <c r="B39" s="83" t="s">
        <v>356</v>
      </c>
      <c r="C39" s="63"/>
      <c r="D39" s="142">
        <v>4697</v>
      </c>
      <c r="E39" s="152">
        <f t="shared" si="0"/>
        <v>2363.5</v>
      </c>
      <c r="F39" s="56"/>
      <c r="G39" s="56"/>
      <c r="H39" s="263">
        <f t="shared" si="1"/>
        <v>0</v>
      </c>
      <c r="I39" s="56"/>
      <c r="J39" s="56"/>
      <c r="K39" s="57"/>
    </row>
    <row r="40" spans="2:11" ht="18.75" hidden="1" customHeight="1">
      <c r="B40" s="59" t="s">
        <v>358</v>
      </c>
      <c r="C40" s="62"/>
      <c r="D40" s="142">
        <v>20890</v>
      </c>
      <c r="E40" s="152">
        <f t="shared" si="0"/>
        <v>10460</v>
      </c>
      <c r="F40" s="56"/>
      <c r="G40" s="56"/>
      <c r="H40" s="263">
        <f t="shared" si="1"/>
        <v>0</v>
      </c>
      <c r="I40" s="56"/>
      <c r="J40" s="56"/>
      <c r="K40" s="57"/>
    </row>
    <row r="41" spans="2:11" hidden="1">
      <c r="B41" s="59" t="s">
        <v>216</v>
      </c>
      <c r="C41" s="62"/>
      <c r="D41" s="142"/>
      <c r="E41" s="152">
        <f t="shared" si="0"/>
        <v>15</v>
      </c>
      <c r="F41" s="56"/>
      <c r="G41" s="56"/>
      <c r="H41" s="263">
        <f t="shared" si="1"/>
        <v>0</v>
      </c>
      <c r="I41" s="56"/>
      <c r="J41" s="56"/>
      <c r="K41" s="57"/>
    </row>
    <row r="42" spans="2:11" ht="18.75" hidden="1" customHeight="1">
      <c r="B42" s="59" t="s">
        <v>174</v>
      </c>
      <c r="C42" s="62"/>
      <c r="D42" s="142"/>
      <c r="E42" s="152">
        <f t="shared" si="0"/>
        <v>15</v>
      </c>
      <c r="F42" s="56"/>
      <c r="G42" s="56"/>
      <c r="H42" s="263">
        <f t="shared" si="1"/>
        <v>0</v>
      </c>
      <c r="I42" s="56"/>
      <c r="J42" s="56"/>
      <c r="K42" s="57"/>
    </row>
    <row r="43" spans="2:11" ht="18.75" customHeight="1">
      <c r="B43" s="59" t="s">
        <v>114</v>
      </c>
      <c r="C43" s="62"/>
      <c r="D43" s="142">
        <v>5306</v>
      </c>
      <c r="E43" s="152">
        <f t="shared" si="0"/>
        <v>2668</v>
      </c>
      <c r="F43" s="56"/>
      <c r="G43" s="56"/>
      <c r="H43" s="263">
        <f t="shared" si="1"/>
        <v>0</v>
      </c>
      <c r="I43" s="56"/>
      <c r="J43" s="56"/>
      <c r="K43" s="57"/>
    </row>
    <row r="44" spans="2:11">
      <c r="B44" s="9" t="s">
        <v>37</v>
      </c>
      <c r="D44" s="55"/>
      <c r="E44" s="152"/>
      <c r="F44" s="21"/>
      <c r="G44" s="21"/>
      <c r="H44" s="264"/>
      <c r="I44" s="22"/>
    </row>
    <row r="45" spans="2:11" ht="15.75" customHeight="1">
      <c r="B45" s="83" t="s">
        <v>272</v>
      </c>
      <c r="C45" s="63"/>
      <c r="D45" s="152">
        <v>2472</v>
      </c>
      <c r="E45" s="152">
        <f t="shared" si="0"/>
        <v>1251</v>
      </c>
      <c r="F45" s="56"/>
      <c r="G45" s="56"/>
      <c r="H45" s="263">
        <f t="shared" si="1"/>
        <v>0</v>
      </c>
      <c r="I45" s="56"/>
      <c r="J45" s="56"/>
      <c r="K45" s="57"/>
    </row>
    <row r="46" spans="2:11">
      <c r="B46" s="59" t="s">
        <v>194</v>
      </c>
      <c r="C46" s="64"/>
      <c r="D46" s="152">
        <v>2318</v>
      </c>
      <c r="E46" s="152">
        <f t="shared" si="0"/>
        <v>1174</v>
      </c>
      <c r="F46" s="56"/>
      <c r="G46" s="56"/>
      <c r="H46" s="263">
        <f t="shared" si="1"/>
        <v>0</v>
      </c>
      <c r="I46" s="56"/>
      <c r="J46" s="56"/>
      <c r="K46" s="57"/>
    </row>
    <row r="47" spans="2:11" hidden="1">
      <c r="B47" s="59" t="s">
        <v>367</v>
      </c>
      <c r="C47" s="64"/>
      <c r="D47" s="152">
        <v>1877</v>
      </c>
      <c r="E47" s="152">
        <f t="shared" si="0"/>
        <v>953.5</v>
      </c>
      <c r="F47" s="56"/>
      <c r="G47" s="56"/>
      <c r="H47" s="263">
        <f t="shared" si="1"/>
        <v>0</v>
      </c>
      <c r="I47" s="56"/>
      <c r="J47" s="56"/>
      <c r="K47" s="57"/>
    </row>
    <row r="48" spans="2:11" hidden="1">
      <c r="B48" s="59" t="s">
        <v>354</v>
      </c>
      <c r="C48" s="64"/>
      <c r="D48" s="152">
        <v>1471</v>
      </c>
      <c r="E48" s="152">
        <f t="shared" si="0"/>
        <v>750.5</v>
      </c>
      <c r="F48" s="56"/>
      <c r="G48" s="56"/>
      <c r="H48" s="263">
        <f t="shared" si="1"/>
        <v>0</v>
      </c>
      <c r="I48" s="56"/>
      <c r="J48" s="56"/>
      <c r="K48" s="57"/>
    </row>
    <row r="49" spans="2:11">
      <c r="B49" s="83" t="s">
        <v>264</v>
      </c>
      <c r="C49" s="63"/>
      <c r="D49" s="152">
        <v>2301</v>
      </c>
      <c r="E49" s="152">
        <f t="shared" si="0"/>
        <v>1165.5</v>
      </c>
      <c r="F49" s="56"/>
      <c r="G49" s="56"/>
      <c r="H49" s="263">
        <f t="shared" si="1"/>
        <v>0</v>
      </c>
      <c r="I49" s="56"/>
      <c r="J49" s="56"/>
      <c r="K49" s="57"/>
    </row>
    <row r="50" spans="2:11" ht="15.75" hidden="1" customHeight="1">
      <c r="B50" s="151" t="s">
        <v>266</v>
      </c>
      <c r="C50" s="63"/>
      <c r="D50" s="142">
        <v>1534.193851219512</v>
      </c>
      <c r="E50" s="152">
        <f t="shared" si="0"/>
        <v>782.096925609756</v>
      </c>
      <c r="F50" s="56"/>
      <c r="G50" s="56"/>
      <c r="H50" s="263">
        <f t="shared" si="1"/>
        <v>0</v>
      </c>
      <c r="I50" s="56"/>
      <c r="J50" s="56"/>
      <c r="K50" s="57"/>
    </row>
    <row r="51" spans="2:11" hidden="1">
      <c r="B51" s="59" t="s">
        <v>323</v>
      </c>
      <c r="C51" s="64"/>
      <c r="D51" s="142">
        <v>0</v>
      </c>
      <c r="E51" s="152">
        <v>0</v>
      </c>
      <c r="F51" s="56"/>
      <c r="G51" s="56"/>
      <c r="H51" s="263">
        <f t="shared" si="1"/>
        <v>0</v>
      </c>
      <c r="I51" s="56"/>
      <c r="J51" s="56"/>
      <c r="K51" s="57"/>
    </row>
    <row r="52" spans="2:11" hidden="1">
      <c r="B52" s="59" t="s">
        <v>351</v>
      </c>
      <c r="C52" s="65"/>
      <c r="D52" s="142">
        <v>1603</v>
      </c>
      <c r="E52" s="152">
        <f t="shared" si="0"/>
        <v>816.5</v>
      </c>
      <c r="F52" s="56"/>
      <c r="G52" s="56"/>
      <c r="H52" s="263">
        <f t="shared" si="1"/>
        <v>0</v>
      </c>
      <c r="I52" s="56"/>
      <c r="J52" s="56"/>
      <c r="K52" s="57"/>
    </row>
    <row r="53" spans="2:11">
      <c r="B53" s="83" t="s">
        <v>94</v>
      </c>
      <c r="C53" s="64"/>
      <c r="D53" s="152">
        <v>2249</v>
      </c>
      <c r="E53" s="152">
        <f t="shared" si="0"/>
        <v>1139.5</v>
      </c>
      <c r="F53" s="56"/>
      <c r="G53" s="56"/>
      <c r="H53" s="263">
        <f t="shared" si="1"/>
        <v>0</v>
      </c>
      <c r="I53" s="56"/>
      <c r="J53" s="56"/>
      <c r="K53" s="57"/>
    </row>
    <row r="54" spans="2:11" ht="30" hidden="1" customHeight="1">
      <c r="B54" s="83" t="s">
        <v>254</v>
      </c>
      <c r="C54" s="64"/>
      <c r="D54" s="152">
        <v>1744.5597048780487</v>
      </c>
      <c r="E54" s="152">
        <f t="shared" si="0"/>
        <v>887.27985243902435</v>
      </c>
      <c r="F54" s="56"/>
      <c r="G54" s="56"/>
      <c r="H54" s="263">
        <f t="shared" si="1"/>
        <v>0</v>
      </c>
      <c r="I54" s="56"/>
      <c r="J54" s="56"/>
      <c r="K54" s="57"/>
    </row>
    <row r="55" spans="2:11">
      <c r="B55" s="83" t="s">
        <v>26</v>
      </c>
      <c r="C55" s="63"/>
      <c r="D55" s="152">
        <v>2551</v>
      </c>
      <c r="E55" s="152">
        <f t="shared" si="0"/>
        <v>1290.5</v>
      </c>
      <c r="F55" s="56"/>
      <c r="G55" s="56"/>
      <c r="H55" s="263">
        <f t="shared" si="1"/>
        <v>0</v>
      </c>
      <c r="I55" s="56"/>
      <c r="J55" s="56"/>
      <c r="K55" s="57"/>
    </row>
    <row r="56" spans="2:11" hidden="1">
      <c r="B56" s="83" t="s">
        <v>370</v>
      </c>
      <c r="C56" s="63"/>
      <c r="D56" s="152">
        <v>2036</v>
      </c>
      <c r="E56" s="152">
        <f t="shared" si="0"/>
        <v>1033</v>
      </c>
      <c r="F56" s="56"/>
      <c r="G56" s="56"/>
      <c r="H56" s="263">
        <f t="shared" si="1"/>
        <v>0</v>
      </c>
      <c r="I56" s="56"/>
      <c r="J56" s="56"/>
      <c r="K56" s="57"/>
    </row>
    <row r="57" spans="2:11">
      <c r="B57" s="66" t="s">
        <v>252</v>
      </c>
      <c r="C57" s="63"/>
      <c r="D57" s="152">
        <v>2362</v>
      </c>
      <c r="E57" s="152">
        <f t="shared" si="0"/>
        <v>1196</v>
      </c>
      <c r="F57" s="56"/>
      <c r="G57" s="56"/>
      <c r="H57" s="263">
        <f t="shared" si="1"/>
        <v>0</v>
      </c>
      <c r="I57" s="56"/>
      <c r="J57" s="56"/>
      <c r="K57" s="57"/>
    </row>
    <row r="58" spans="2:11">
      <c r="B58" s="59" t="s">
        <v>66</v>
      </c>
      <c r="C58" s="63"/>
      <c r="D58" s="152">
        <v>2930</v>
      </c>
      <c r="E58" s="152">
        <f t="shared" si="0"/>
        <v>1480</v>
      </c>
      <c r="F58" s="56"/>
      <c r="G58" s="56"/>
      <c r="H58" s="263">
        <f t="shared" si="1"/>
        <v>0</v>
      </c>
      <c r="I58" s="56"/>
      <c r="J58" s="56"/>
      <c r="K58" s="57"/>
    </row>
    <row r="59" spans="2:11">
      <c r="B59" s="66" t="s">
        <v>184</v>
      </c>
      <c r="C59" s="63"/>
      <c r="D59" s="152">
        <v>2913</v>
      </c>
      <c r="E59" s="152">
        <f t="shared" si="0"/>
        <v>1471.5</v>
      </c>
      <c r="F59" s="56"/>
      <c r="G59" s="56"/>
      <c r="H59" s="263">
        <f t="shared" si="1"/>
        <v>0</v>
      </c>
      <c r="I59" s="56"/>
      <c r="J59" s="56"/>
      <c r="K59" s="57"/>
    </row>
    <row r="60" spans="2:11" ht="60" hidden="1" customHeight="1">
      <c r="B60" s="59" t="s">
        <v>182</v>
      </c>
      <c r="C60" s="65"/>
      <c r="D60" s="142">
        <v>0</v>
      </c>
      <c r="E60" s="152">
        <f t="shared" si="0"/>
        <v>15</v>
      </c>
      <c r="F60" s="56"/>
      <c r="G60" s="56"/>
      <c r="H60" s="263">
        <f t="shared" si="1"/>
        <v>0</v>
      </c>
      <c r="I60" s="56"/>
      <c r="J60" s="56"/>
      <c r="K60" s="57"/>
    </row>
    <row r="61" spans="2:11" ht="30" hidden="1" customHeight="1">
      <c r="B61" s="59" t="s">
        <v>249</v>
      </c>
      <c r="C61" s="65"/>
      <c r="D61" s="142">
        <v>0</v>
      </c>
      <c r="E61" s="152">
        <f t="shared" si="0"/>
        <v>15</v>
      </c>
      <c r="F61" s="56"/>
      <c r="G61" s="56"/>
      <c r="H61" s="263">
        <f t="shared" si="1"/>
        <v>0</v>
      </c>
      <c r="I61" s="56"/>
      <c r="J61" s="56"/>
      <c r="K61" s="57"/>
    </row>
    <row r="62" spans="2:11">
      <c r="B62" s="83" t="s">
        <v>27</v>
      </c>
      <c r="C62" s="63"/>
      <c r="D62" s="142">
        <v>2527</v>
      </c>
      <c r="E62" s="152">
        <f t="shared" si="0"/>
        <v>1278.5</v>
      </c>
      <c r="F62" s="56"/>
      <c r="G62" s="56"/>
      <c r="H62" s="263">
        <f t="shared" si="1"/>
        <v>0</v>
      </c>
      <c r="I62" s="56"/>
      <c r="J62" s="56"/>
      <c r="K62" s="57"/>
    </row>
    <row r="63" spans="2:11">
      <c r="B63" s="59" t="s">
        <v>89</v>
      </c>
      <c r="C63" s="64"/>
      <c r="D63" s="142">
        <v>2205</v>
      </c>
      <c r="E63" s="152">
        <f t="shared" si="0"/>
        <v>1117.5</v>
      </c>
      <c r="F63" s="56"/>
      <c r="G63" s="56"/>
      <c r="H63" s="263">
        <f t="shared" si="1"/>
        <v>0</v>
      </c>
      <c r="I63" s="56"/>
      <c r="J63" s="56"/>
      <c r="K63" s="57"/>
    </row>
    <row r="64" spans="2:11" hidden="1">
      <c r="B64" s="59" t="s">
        <v>373</v>
      </c>
      <c r="C64" s="67"/>
      <c r="D64" s="142">
        <v>2400</v>
      </c>
      <c r="E64" s="152">
        <f t="shared" si="0"/>
        <v>1215</v>
      </c>
      <c r="F64" s="56"/>
      <c r="G64" s="56"/>
      <c r="H64" s="263">
        <f t="shared" si="1"/>
        <v>0</v>
      </c>
      <c r="I64" s="56"/>
      <c r="J64" s="56"/>
      <c r="K64" s="57"/>
    </row>
    <row r="65" spans="2:11">
      <c r="B65" s="59" t="s">
        <v>28</v>
      </c>
      <c r="C65" s="67"/>
      <c r="D65" s="142">
        <v>2930</v>
      </c>
      <c r="E65" s="152">
        <f t="shared" si="0"/>
        <v>1480</v>
      </c>
      <c r="F65" s="56"/>
      <c r="G65" s="56"/>
      <c r="H65" s="263">
        <f t="shared" si="1"/>
        <v>0</v>
      </c>
      <c r="I65" s="56"/>
      <c r="J65" s="56"/>
      <c r="K65" s="57"/>
    </row>
    <row r="66" spans="2:11" hidden="1">
      <c r="B66" s="59" t="s">
        <v>371</v>
      </c>
      <c r="C66" s="67"/>
      <c r="D66" s="142">
        <v>1929</v>
      </c>
      <c r="E66" s="152">
        <f t="shared" si="0"/>
        <v>979.5</v>
      </c>
      <c r="F66" s="56"/>
      <c r="G66" s="56"/>
      <c r="H66" s="263">
        <f t="shared" si="1"/>
        <v>0</v>
      </c>
      <c r="I66" s="56"/>
      <c r="J66" s="56"/>
      <c r="K66" s="57"/>
    </row>
    <row r="67" spans="2:11">
      <c r="B67" s="59" t="s">
        <v>97</v>
      </c>
      <c r="C67" s="65"/>
      <c r="D67" s="142">
        <v>2422</v>
      </c>
      <c r="E67" s="152">
        <f t="shared" si="0"/>
        <v>1226</v>
      </c>
      <c r="F67" s="56"/>
      <c r="G67" s="56"/>
      <c r="H67" s="263">
        <f t="shared" si="1"/>
        <v>0</v>
      </c>
      <c r="I67" s="56"/>
      <c r="J67" s="56"/>
      <c r="K67" s="57"/>
    </row>
    <row r="68" spans="2:11" ht="60" hidden="1" customHeight="1">
      <c r="B68" s="66" t="s">
        <v>206</v>
      </c>
      <c r="C68" s="63"/>
      <c r="D68" s="142">
        <v>0</v>
      </c>
      <c r="E68" s="152">
        <f t="shared" si="0"/>
        <v>15</v>
      </c>
      <c r="F68" s="56"/>
      <c r="G68" s="56"/>
      <c r="H68" s="263">
        <f t="shared" si="1"/>
        <v>0</v>
      </c>
      <c r="I68" s="56"/>
      <c r="J68" s="56"/>
      <c r="K68" s="57"/>
    </row>
    <row r="69" spans="2:11">
      <c r="B69" s="83" t="s">
        <v>0</v>
      </c>
      <c r="C69" s="63"/>
      <c r="D69" s="142">
        <v>2576</v>
      </c>
      <c r="E69" s="152">
        <f t="shared" si="0"/>
        <v>1303</v>
      </c>
      <c r="F69" s="56"/>
      <c r="G69" s="56"/>
      <c r="H69" s="263">
        <f t="shared" si="1"/>
        <v>0</v>
      </c>
      <c r="I69" s="56"/>
      <c r="J69" s="56"/>
      <c r="K69" s="57"/>
    </row>
    <row r="70" spans="2:11" ht="30" hidden="1" customHeight="1">
      <c r="B70" s="83" t="s">
        <v>255</v>
      </c>
      <c r="C70" s="63"/>
      <c r="D70" s="142">
        <v>1639.3767780487804</v>
      </c>
      <c r="E70" s="152">
        <f t="shared" si="0"/>
        <v>834.68838902439018</v>
      </c>
      <c r="F70" s="56"/>
      <c r="G70" s="56"/>
      <c r="H70" s="263">
        <f t="shared" si="1"/>
        <v>0</v>
      </c>
      <c r="I70" s="56"/>
      <c r="J70" s="56"/>
      <c r="K70" s="57"/>
    </row>
    <row r="71" spans="2:11">
      <c r="B71" s="83" t="s">
        <v>256</v>
      </c>
      <c r="C71" s="63"/>
      <c r="D71" s="142">
        <v>2685</v>
      </c>
      <c r="E71" s="152">
        <f t="shared" si="0"/>
        <v>1357.5</v>
      </c>
      <c r="F71" s="56"/>
      <c r="G71" s="56"/>
      <c r="H71" s="263">
        <f t="shared" si="1"/>
        <v>0</v>
      </c>
      <c r="I71" s="56"/>
      <c r="J71" s="56"/>
      <c r="K71" s="57"/>
    </row>
    <row r="72" spans="2:11" hidden="1">
      <c r="B72" s="83" t="s">
        <v>257</v>
      </c>
      <c r="C72" s="63"/>
      <c r="D72" s="142">
        <v>1881</v>
      </c>
      <c r="E72" s="152">
        <f t="shared" si="0"/>
        <v>955.5</v>
      </c>
      <c r="F72" s="56"/>
      <c r="G72" s="56"/>
      <c r="H72" s="263">
        <f t="shared" si="1"/>
        <v>0</v>
      </c>
      <c r="I72" s="56"/>
      <c r="J72" s="56"/>
      <c r="K72" s="57"/>
    </row>
    <row r="73" spans="2:11">
      <c r="B73" s="83" t="s">
        <v>270</v>
      </c>
      <c r="C73" s="63"/>
      <c r="D73" s="142">
        <v>2520</v>
      </c>
      <c r="E73" s="152">
        <f t="shared" si="0"/>
        <v>1275</v>
      </c>
      <c r="F73" s="56"/>
      <c r="G73" s="56"/>
      <c r="H73" s="263">
        <f t="shared" si="1"/>
        <v>0</v>
      </c>
      <c r="I73" s="56"/>
      <c r="J73" s="56"/>
      <c r="K73" s="57"/>
    </row>
    <row r="74" spans="2:11" ht="16" hidden="1">
      <c r="B74" s="83" t="s">
        <v>415</v>
      </c>
      <c r="C74" s="65"/>
      <c r="D74" s="142">
        <v>2024</v>
      </c>
      <c r="E74" s="152">
        <f t="shared" ref="E74:E76" si="3">D74/2+15</f>
        <v>1027</v>
      </c>
      <c r="F74" s="56"/>
      <c r="G74" s="56"/>
      <c r="H74" s="263">
        <f t="shared" si="1"/>
        <v>0</v>
      </c>
      <c r="I74" s="56"/>
      <c r="J74" s="56"/>
      <c r="K74" s="57"/>
    </row>
    <row r="75" spans="2:11" ht="45" hidden="1" customHeight="1">
      <c r="B75" s="59" t="s">
        <v>193</v>
      </c>
      <c r="C75" s="64"/>
      <c r="D75" s="142">
        <v>2025</v>
      </c>
      <c r="E75" s="152">
        <f t="shared" si="3"/>
        <v>1027.5</v>
      </c>
      <c r="F75" s="56"/>
      <c r="G75" s="56"/>
      <c r="H75" s="263">
        <f t="shared" si="1"/>
        <v>0</v>
      </c>
      <c r="I75" s="56"/>
      <c r="J75" s="56"/>
      <c r="K75" s="57"/>
    </row>
    <row r="76" spans="2:11" ht="17.25" customHeight="1">
      <c r="B76" s="68" t="s">
        <v>423</v>
      </c>
      <c r="C76" s="63"/>
      <c r="D76" s="142">
        <v>2980</v>
      </c>
      <c r="E76" s="152">
        <f t="shared" si="3"/>
        <v>1505</v>
      </c>
      <c r="F76" s="56"/>
      <c r="G76" s="56"/>
      <c r="H76" s="263">
        <f t="shared" si="1"/>
        <v>0</v>
      </c>
      <c r="I76" s="56"/>
      <c r="J76" s="56"/>
      <c r="K76" s="57"/>
    </row>
    <row r="77" spans="2:11">
      <c r="B77" s="83" t="s">
        <v>376</v>
      </c>
      <c r="C77" s="63"/>
      <c r="D77" s="142">
        <v>3414</v>
      </c>
      <c r="E77" s="152">
        <f t="shared" ref="E77:E94" si="4">D77/2+15</f>
        <v>1722</v>
      </c>
      <c r="F77" s="56"/>
      <c r="G77" s="56"/>
      <c r="H77" s="263">
        <f t="shared" ref="H77:H94" si="5">(F77*D77+G77*E77)+((I77*D77+J77*E77))</f>
        <v>0</v>
      </c>
      <c r="I77" s="56"/>
      <c r="J77" s="56"/>
      <c r="K77" s="57"/>
    </row>
    <row r="78" spans="2:11" hidden="1">
      <c r="B78" s="83" t="s">
        <v>318</v>
      </c>
      <c r="C78" s="63"/>
      <c r="D78" s="142">
        <v>2397</v>
      </c>
      <c r="E78" s="152">
        <f t="shared" si="4"/>
        <v>1213.5</v>
      </c>
      <c r="F78" s="56"/>
      <c r="G78" s="56"/>
      <c r="H78" s="263">
        <f t="shared" si="5"/>
        <v>0</v>
      </c>
      <c r="I78" s="56"/>
      <c r="J78" s="56"/>
      <c r="K78" s="57"/>
    </row>
    <row r="79" spans="2:11">
      <c r="B79" s="83" t="s">
        <v>417</v>
      </c>
      <c r="C79" s="67"/>
      <c r="D79" s="142">
        <v>3253</v>
      </c>
      <c r="E79" s="152">
        <f t="shared" si="4"/>
        <v>1641.5</v>
      </c>
      <c r="F79" s="56"/>
      <c r="G79" s="56"/>
      <c r="H79" s="263">
        <f t="shared" si="5"/>
        <v>0</v>
      </c>
      <c r="I79" s="56"/>
      <c r="J79" s="56"/>
      <c r="K79" s="57"/>
    </row>
    <row r="80" spans="2:11">
      <c r="B80" s="83" t="s">
        <v>321</v>
      </c>
      <c r="C80" s="67"/>
      <c r="D80" s="142">
        <v>2970</v>
      </c>
      <c r="E80" s="152">
        <f t="shared" si="4"/>
        <v>1500</v>
      </c>
      <c r="F80" s="56"/>
      <c r="G80" s="56"/>
      <c r="H80" s="263">
        <f t="shared" si="5"/>
        <v>0</v>
      </c>
      <c r="I80" s="56"/>
      <c r="J80" s="56"/>
      <c r="K80" s="57"/>
    </row>
    <row r="81" spans="2:11">
      <c r="B81" s="83" t="s">
        <v>29</v>
      </c>
      <c r="C81" s="67"/>
      <c r="D81" s="142">
        <v>2434</v>
      </c>
      <c r="E81" s="152">
        <f t="shared" si="4"/>
        <v>1232</v>
      </c>
      <c r="F81" s="56"/>
      <c r="G81" s="56"/>
      <c r="H81" s="263">
        <f t="shared" si="5"/>
        <v>0</v>
      </c>
      <c r="I81" s="56"/>
      <c r="J81" s="56"/>
      <c r="K81" s="57"/>
    </row>
    <row r="82" spans="2:11" ht="30" hidden="1" customHeight="1">
      <c r="B82" s="59" t="s">
        <v>259</v>
      </c>
      <c r="C82" s="63"/>
      <c r="D82" s="142">
        <v>1776.1145829268289</v>
      </c>
      <c r="E82" s="152">
        <f t="shared" si="4"/>
        <v>903.05729146341446</v>
      </c>
      <c r="F82" s="56"/>
      <c r="G82" s="56"/>
      <c r="H82" s="263">
        <f t="shared" si="5"/>
        <v>0</v>
      </c>
      <c r="I82" s="56"/>
      <c r="J82" s="56"/>
      <c r="K82" s="57"/>
    </row>
    <row r="83" spans="2:11">
      <c r="B83" s="59" t="s">
        <v>39</v>
      </c>
      <c r="C83" s="63"/>
      <c r="D83" s="142">
        <v>2496</v>
      </c>
      <c r="E83" s="152">
        <f t="shared" si="4"/>
        <v>1263</v>
      </c>
      <c r="F83" s="56"/>
      <c r="G83" s="56"/>
      <c r="H83" s="263">
        <f t="shared" si="5"/>
        <v>0</v>
      </c>
      <c r="I83" s="56"/>
      <c r="J83" s="56"/>
      <c r="K83" s="57"/>
    </row>
    <row r="84" spans="2:11">
      <c r="B84" s="59" t="s">
        <v>38</v>
      </c>
      <c r="C84" s="63"/>
      <c r="D84" s="142">
        <v>2334</v>
      </c>
      <c r="E84" s="152">
        <f t="shared" si="4"/>
        <v>1182</v>
      </c>
      <c r="F84" s="56"/>
      <c r="G84" s="56"/>
      <c r="H84" s="263">
        <f t="shared" si="5"/>
        <v>0</v>
      </c>
      <c r="I84" s="56"/>
      <c r="J84" s="56"/>
      <c r="K84" s="57"/>
    </row>
    <row r="85" spans="2:11" ht="15" hidden="1" customHeight="1">
      <c r="B85" s="59" t="s">
        <v>260</v>
      </c>
      <c r="C85" s="63"/>
      <c r="D85" s="142">
        <v>1765.5962902439023</v>
      </c>
      <c r="E85" s="152">
        <f t="shared" si="4"/>
        <v>897.79814512195117</v>
      </c>
      <c r="F85" s="56"/>
      <c r="G85" s="56"/>
      <c r="H85" s="263">
        <f t="shared" si="5"/>
        <v>0</v>
      </c>
      <c r="I85" s="56"/>
      <c r="J85" s="56"/>
      <c r="K85" s="57"/>
    </row>
    <row r="86" spans="2:11">
      <c r="B86" s="59" t="s">
        <v>172</v>
      </c>
      <c r="C86" s="63"/>
      <c r="D86" s="142">
        <v>2414</v>
      </c>
      <c r="E86" s="152">
        <f t="shared" si="4"/>
        <v>1222</v>
      </c>
      <c r="F86" s="56"/>
      <c r="G86" s="56"/>
      <c r="H86" s="263">
        <f t="shared" si="5"/>
        <v>0</v>
      </c>
      <c r="I86" s="56"/>
      <c r="J86" s="56"/>
      <c r="K86" s="57"/>
    </row>
    <row r="87" spans="2:11">
      <c r="B87" s="59" t="s">
        <v>422</v>
      </c>
      <c r="C87" s="63"/>
      <c r="D87" s="142">
        <v>2172</v>
      </c>
      <c r="E87" s="152">
        <f t="shared" si="4"/>
        <v>1101</v>
      </c>
      <c r="F87" s="56"/>
      <c r="G87" s="56"/>
      <c r="H87" s="263">
        <f t="shared" si="5"/>
        <v>0</v>
      </c>
      <c r="I87" s="56"/>
      <c r="J87" s="56"/>
      <c r="K87" s="57"/>
    </row>
    <row r="88" spans="2:11" ht="30" hidden="1" customHeight="1">
      <c r="B88" s="66" t="s">
        <v>262</v>
      </c>
      <c r="C88" s="63"/>
      <c r="D88" s="142">
        <v>1365.901168292683</v>
      </c>
      <c r="E88" s="152">
        <f t="shared" si="4"/>
        <v>697.9505841463415</v>
      </c>
      <c r="F88" s="56"/>
      <c r="G88" s="56"/>
      <c r="H88" s="263">
        <f t="shared" si="5"/>
        <v>0</v>
      </c>
      <c r="I88" s="56"/>
      <c r="J88" s="56"/>
      <c r="K88" s="57"/>
    </row>
    <row r="89" spans="2:11" hidden="1">
      <c r="B89" s="59" t="s">
        <v>372</v>
      </c>
      <c r="C89" s="64"/>
      <c r="D89" s="142">
        <v>1946</v>
      </c>
      <c r="E89" s="152">
        <f t="shared" si="4"/>
        <v>988</v>
      </c>
      <c r="F89" s="56"/>
      <c r="G89" s="56"/>
      <c r="H89" s="263">
        <f t="shared" si="5"/>
        <v>0</v>
      </c>
      <c r="I89" s="56"/>
      <c r="J89" s="56"/>
      <c r="K89" s="57"/>
    </row>
    <row r="90" spans="2:11">
      <c r="B90" s="59" t="s">
        <v>32</v>
      </c>
      <c r="C90" s="63"/>
      <c r="D90" s="142">
        <v>2528</v>
      </c>
      <c r="E90" s="152">
        <f t="shared" si="4"/>
        <v>1279</v>
      </c>
      <c r="F90" s="56"/>
      <c r="G90" s="56"/>
      <c r="H90" s="263">
        <f t="shared" si="5"/>
        <v>0</v>
      </c>
      <c r="I90" s="56"/>
      <c r="J90" s="56"/>
      <c r="K90" s="57"/>
    </row>
    <row r="91" spans="2:11" hidden="1">
      <c r="B91" s="59" t="s">
        <v>207</v>
      </c>
      <c r="C91" s="64"/>
      <c r="D91" s="142">
        <v>0</v>
      </c>
      <c r="E91" s="152">
        <f t="shared" si="4"/>
        <v>15</v>
      </c>
      <c r="F91" s="56"/>
      <c r="G91" s="56"/>
      <c r="H91" s="263">
        <f t="shared" si="5"/>
        <v>0</v>
      </c>
      <c r="I91" s="56"/>
      <c r="J91" s="56"/>
      <c r="K91" s="57"/>
    </row>
    <row r="92" spans="2:11">
      <c r="B92" s="83" t="s">
        <v>267</v>
      </c>
      <c r="C92" s="63"/>
      <c r="D92" s="142">
        <v>2374</v>
      </c>
      <c r="E92" s="152">
        <f t="shared" si="4"/>
        <v>1202</v>
      </c>
      <c r="F92" s="56"/>
      <c r="G92" s="56"/>
      <c r="H92" s="263">
        <f t="shared" si="5"/>
        <v>0</v>
      </c>
      <c r="I92" s="56"/>
      <c r="J92" s="56"/>
      <c r="K92" s="57"/>
    </row>
    <row r="93" spans="2:11">
      <c r="B93" s="59" t="s">
        <v>1</v>
      </c>
      <c r="C93" s="63"/>
      <c r="D93" s="142">
        <v>2419</v>
      </c>
      <c r="E93" s="152">
        <f t="shared" si="4"/>
        <v>1224.5</v>
      </c>
      <c r="F93" s="56"/>
      <c r="G93" s="56"/>
      <c r="H93" s="263">
        <f t="shared" si="5"/>
        <v>0</v>
      </c>
      <c r="I93" s="56"/>
      <c r="J93" s="56"/>
      <c r="K93" s="57"/>
    </row>
    <row r="94" spans="2:11" ht="16" thickBot="1">
      <c r="B94" s="83" t="s">
        <v>36</v>
      </c>
      <c r="C94" s="63"/>
      <c r="D94" s="142">
        <v>2362</v>
      </c>
      <c r="E94" s="152">
        <f t="shared" si="4"/>
        <v>1196</v>
      </c>
      <c r="F94" s="56"/>
      <c r="G94" s="56"/>
      <c r="H94" s="263">
        <f t="shared" si="5"/>
        <v>0</v>
      </c>
      <c r="I94" s="56"/>
      <c r="J94" s="56"/>
      <c r="K94" s="57"/>
    </row>
    <row r="95" spans="2:11" ht="18" customHeight="1" thickBot="1">
      <c r="B95" s="8"/>
      <c r="F95" s="21">
        <f>SUM(F14:F94)</f>
        <v>0</v>
      </c>
      <c r="G95" s="21">
        <f>SUM(G14:G94)</f>
        <v>0</v>
      </c>
      <c r="H95" s="157">
        <f>SUM(H14:H94)</f>
        <v>0</v>
      </c>
      <c r="I95" s="22">
        <f>SUM(I14:I94)</f>
        <v>0</v>
      </c>
      <c r="J95" s="22">
        <f>SUM(J14:J94)</f>
        <v>0</v>
      </c>
    </row>
    <row r="97" spans="2:10" ht="16" thickBot="1">
      <c r="B97" s="9"/>
    </row>
    <row r="98" spans="2:10" ht="43.5" customHeight="1" thickBot="1">
      <c r="B98" s="124" t="s">
        <v>285</v>
      </c>
      <c r="C98" s="123"/>
      <c r="D98" s="159" t="s">
        <v>287</v>
      </c>
      <c r="E98" s="160"/>
      <c r="F98" s="293" t="s">
        <v>288</v>
      </c>
      <c r="G98" s="294"/>
      <c r="H98" s="159" t="s">
        <v>286</v>
      </c>
      <c r="I98" s="293" t="s">
        <v>288</v>
      </c>
      <c r="J98" s="294"/>
    </row>
    <row r="99" spans="2:10">
      <c r="B99" s="59" t="s">
        <v>218</v>
      </c>
      <c r="C99" s="61"/>
      <c r="D99" s="142">
        <f>D49</f>
        <v>2301</v>
      </c>
      <c r="E99" s="161"/>
      <c r="F99" s="289"/>
      <c r="G99" s="290"/>
      <c r="H99" s="55">
        <f>D99+0.2</f>
        <v>2301.1999999999998</v>
      </c>
      <c r="I99" s="291"/>
      <c r="J99" s="292"/>
    </row>
    <row r="100" spans="2:10">
      <c r="B100" s="59" t="s">
        <v>219</v>
      </c>
      <c r="C100" s="61"/>
      <c r="D100" s="142">
        <f>D87</f>
        <v>2172</v>
      </c>
      <c r="E100" s="161"/>
      <c r="F100" s="289"/>
      <c r="G100" s="290"/>
      <c r="H100" s="55">
        <f>D100+0.2</f>
        <v>2172.1999999999998</v>
      </c>
      <c r="I100" s="291"/>
      <c r="J100" s="292"/>
    </row>
    <row r="101" spans="2:10" ht="16" thickBot="1">
      <c r="I101" s="158" t="s">
        <v>167</v>
      </c>
      <c r="J101" s="23">
        <f>D99*F99+I99*H99+F100*D100+I100*H100</f>
        <v>0</v>
      </c>
    </row>
    <row r="110" spans="2:10">
      <c r="B110" s="12"/>
    </row>
  </sheetData>
  <mergeCells count="15">
    <mergeCell ref="F100:G100"/>
    <mergeCell ref="I99:J99"/>
    <mergeCell ref="I100:J100"/>
    <mergeCell ref="I98:J98"/>
    <mergeCell ref="B8:K8"/>
    <mergeCell ref="B10:J10"/>
    <mergeCell ref="F98:G98"/>
    <mergeCell ref="F11:J11"/>
    <mergeCell ref="F99:G99"/>
    <mergeCell ref="H3:K3"/>
    <mergeCell ref="H4:K4"/>
    <mergeCell ref="H1:K1"/>
    <mergeCell ref="H2:K2"/>
    <mergeCell ref="H6:K6"/>
    <mergeCell ref="H5:K5"/>
  </mergeCells>
  <phoneticPr fontId="0" type="noConversion"/>
  <pageMargins left="0.23622047244094491" right="0.15748031496062992" top="0.15748031496062992" bottom="0.15748031496062992" header="0.31496062992125984" footer="0.31496062992125984"/>
  <pageSetup paperSize="9" scale="95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C000"/>
  </sheetPr>
  <dimension ref="A1:L89"/>
  <sheetViews>
    <sheetView workbookViewId="0">
      <selection activeCell="J6" sqref="I1:J6"/>
    </sheetView>
  </sheetViews>
  <sheetFormatPr baseColWidth="10" defaultColWidth="8.83203125" defaultRowHeight="15"/>
  <cols>
    <col min="1" max="1" width="3" customWidth="1"/>
    <col min="2" max="2" width="38.5" customWidth="1"/>
    <col min="3" max="3" width="9.1640625" style="3" hidden="1" customWidth="1"/>
    <col min="4" max="5" width="11.83203125" style="3" customWidth="1"/>
    <col min="6" max="6" width="9.1640625" style="3" customWidth="1"/>
    <col min="7" max="7" width="10.6640625" style="3" customWidth="1"/>
    <col min="8" max="8" width="11" style="3" customWidth="1"/>
    <col min="9" max="9" width="9.5" style="3" customWidth="1"/>
    <col min="10" max="10" width="12" style="3" customWidth="1"/>
    <col min="11" max="11" width="10.83203125" style="3" customWidth="1"/>
    <col min="12" max="12" width="12.5" customWidth="1"/>
  </cols>
  <sheetData>
    <row r="1" spans="1:12">
      <c r="A1" s="252"/>
      <c r="B1" s="69"/>
      <c r="C1" s="70"/>
      <c r="D1" s="72"/>
      <c r="E1" s="73"/>
      <c r="F1" s="74"/>
      <c r="G1" s="74"/>
      <c r="H1" s="72"/>
      <c r="I1" s="71"/>
      <c r="J1" s="73"/>
      <c r="K1" s="74"/>
      <c r="L1" s="74"/>
    </row>
    <row r="2" spans="1:12" ht="15" customHeight="1">
      <c r="A2" s="252"/>
      <c r="B2" s="312" t="s">
        <v>242</v>
      </c>
      <c r="C2" s="312"/>
      <c r="D2" s="312"/>
      <c r="E2" s="312"/>
      <c r="F2" s="312"/>
      <c r="G2" s="156"/>
      <c r="H2" s="73"/>
      <c r="I2" s="74"/>
      <c r="J2" s="73"/>
      <c r="K2" s="74"/>
      <c r="L2" s="74"/>
    </row>
    <row r="3" spans="1:12" ht="14.5" customHeight="1">
      <c r="A3" s="252"/>
      <c r="B3" s="312"/>
      <c r="C3" s="312"/>
      <c r="D3" s="312"/>
      <c r="E3" s="312"/>
      <c r="F3" s="312"/>
      <c r="G3" s="156"/>
      <c r="H3" s="73"/>
      <c r="I3" s="74"/>
      <c r="J3" s="73"/>
      <c r="K3" s="74"/>
      <c r="L3" s="74"/>
    </row>
    <row r="4" spans="1:12" ht="18" customHeight="1">
      <c r="A4" s="252"/>
      <c r="B4" s="75" t="s">
        <v>95</v>
      </c>
      <c r="C4" s="70"/>
      <c r="D4" s="148"/>
      <c r="E4" s="148"/>
      <c r="F4" s="148"/>
      <c r="G4" s="148"/>
      <c r="H4" s="73"/>
      <c r="I4" s="73"/>
      <c r="J4" s="73"/>
      <c r="K4" s="74"/>
      <c r="L4" s="74"/>
    </row>
    <row r="5" spans="1:12" ht="16.25" customHeight="1">
      <c r="A5" s="252"/>
      <c r="B5" s="76"/>
      <c r="C5" s="70"/>
      <c r="D5" s="73"/>
      <c r="E5" s="73"/>
      <c r="F5" s="74"/>
      <c r="G5" s="74"/>
      <c r="H5" s="73"/>
      <c r="I5" s="115"/>
      <c r="J5" s="73"/>
      <c r="K5" s="74"/>
      <c r="L5" s="74"/>
    </row>
    <row r="6" spans="1:12" ht="16" thickBot="1">
      <c r="A6" s="252"/>
      <c r="B6" s="260">
        <v>45839</v>
      </c>
      <c r="C6" s="70"/>
      <c r="D6" s="73"/>
      <c r="E6" s="73"/>
      <c r="F6" s="74"/>
      <c r="G6" s="74"/>
      <c r="H6" s="72"/>
      <c r="I6" s="73"/>
      <c r="J6" s="73"/>
      <c r="K6" s="74"/>
      <c r="L6" s="74"/>
    </row>
    <row r="7" spans="1:12" s="11" customFormat="1" ht="33" customHeight="1" thickBot="1">
      <c r="B7" s="316" t="s">
        <v>429</v>
      </c>
      <c r="C7" s="317"/>
      <c r="D7" s="317"/>
      <c r="E7" s="317"/>
      <c r="F7" s="317"/>
      <c r="G7" s="317"/>
      <c r="H7" s="317"/>
      <c r="I7" s="317"/>
      <c r="J7" s="317"/>
      <c r="K7" s="317"/>
      <c r="L7" s="318"/>
    </row>
    <row r="8" spans="1:12" ht="15" customHeight="1">
      <c r="B8" s="82" t="s">
        <v>57</v>
      </c>
      <c r="C8" s="81"/>
      <c r="D8" s="10"/>
      <c r="E8" s="10"/>
      <c r="F8"/>
      <c r="G8"/>
      <c r="H8" s="10"/>
      <c r="I8" s="10"/>
      <c r="J8" s="10"/>
      <c r="K8"/>
    </row>
    <row r="9" spans="1:12" ht="33.75" customHeight="1">
      <c r="B9" s="308" t="s">
        <v>91</v>
      </c>
      <c r="C9" s="309"/>
      <c r="D9" s="309"/>
      <c r="E9" s="309"/>
      <c r="F9" s="309"/>
      <c r="G9" s="309"/>
      <c r="H9" s="309"/>
      <c r="I9" s="309"/>
      <c r="J9" s="309"/>
      <c r="K9" s="309"/>
    </row>
    <row r="10" spans="1:12" ht="15.5" customHeight="1" thickBot="1">
      <c r="B10" s="7" t="s">
        <v>188</v>
      </c>
      <c r="C10" s="162"/>
      <c r="D10" s="162"/>
      <c r="E10" s="162"/>
      <c r="F10" s="162"/>
      <c r="G10" s="162"/>
      <c r="H10" s="162"/>
      <c r="I10" s="162"/>
      <c r="J10" s="162"/>
      <c r="K10" s="162"/>
    </row>
    <row r="11" spans="1:12" ht="15.5" customHeight="1">
      <c r="C11"/>
      <c r="D11" s="192" t="s">
        <v>303</v>
      </c>
      <c r="E11" s="180"/>
      <c r="F11" s="182"/>
      <c r="G11" s="196">
        <v>2276</v>
      </c>
      <c r="H11" s="189" t="s">
        <v>306</v>
      </c>
      <c r="I11" s="178"/>
      <c r="J11" s="179"/>
      <c r="K11" s="196">
        <v>3373</v>
      </c>
      <c r="L11" s="187"/>
    </row>
    <row r="12" spans="1:12" ht="18" customHeight="1" thickBot="1">
      <c r="A12" s="5"/>
      <c r="D12" s="191" t="s">
        <v>304</v>
      </c>
      <c r="E12" s="89"/>
      <c r="F12" s="181"/>
      <c r="G12" s="197">
        <v>1153</v>
      </c>
      <c r="H12" s="190" t="s">
        <v>305</v>
      </c>
      <c r="I12" s="171"/>
      <c r="J12" s="172"/>
      <c r="K12" s="197">
        <v>1701</v>
      </c>
      <c r="L12" s="188"/>
    </row>
    <row r="13" spans="1:12" ht="29" customHeight="1" thickBot="1">
      <c r="A13" s="5"/>
      <c r="B13" s="310" t="s">
        <v>269</v>
      </c>
      <c r="C13" s="13"/>
      <c r="D13" s="313" t="s">
        <v>294</v>
      </c>
      <c r="E13" s="314"/>
      <c r="F13" s="314"/>
      <c r="G13" s="315"/>
      <c r="H13" s="305" t="s">
        <v>295</v>
      </c>
      <c r="I13" s="306"/>
      <c r="J13" s="306"/>
      <c r="K13" s="307"/>
      <c r="L13" s="303" t="s">
        <v>208</v>
      </c>
    </row>
    <row r="14" spans="1:12" ht="53.25" customHeight="1" thickBot="1">
      <c r="A14" s="5"/>
      <c r="B14" s="311"/>
      <c r="C14" s="173"/>
      <c r="D14" s="198" t="s">
        <v>307</v>
      </c>
      <c r="E14" s="175" t="s">
        <v>296</v>
      </c>
      <c r="F14" s="175" t="s">
        <v>302</v>
      </c>
      <c r="G14" s="177" t="s">
        <v>300</v>
      </c>
      <c r="H14" s="174" t="s">
        <v>301</v>
      </c>
      <c r="I14" s="175" t="s">
        <v>297</v>
      </c>
      <c r="J14" s="175" t="s">
        <v>298</v>
      </c>
      <c r="K14" s="176" t="s">
        <v>299</v>
      </c>
      <c r="L14" s="304"/>
    </row>
    <row r="15" spans="1:12" ht="15" customHeight="1">
      <c r="A15" s="5"/>
      <c r="B15" s="83" t="s">
        <v>14</v>
      </c>
      <c r="C15" s="60"/>
      <c r="D15" s="193"/>
      <c r="E15" s="193"/>
      <c r="F15" s="194"/>
      <c r="G15" s="194"/>
      <c r="H15" s="193"/>
      <c r="I15" s="193"/>
      <c r="J15" s="193"/>
      <c r="K15" s="195"/>
      <c r="L15" s="186">
        <f>D15*G$11+E15*G$12+F15*G$11+G15*G$12+H15*K$11+I15*K$12+J15*K$11+K15*K$12</f>
        <v>0</v>
      </c>
    </row>
    <row r="16" spans="1:12" ht="15" customHeight="1">
      <c r="A16" s="5"/>
      <c r="B16" s="83" t="s">
        <v>4</v>
      </c>
      <c r="C16" s="60"/>
      <c r="D16" s="193"/>
      <c r="E16" s="193"/>
      <c r="F16" s="194"/>
      <c r="G16" s="194"/>
      <c r="H16" s="193"/>
      <c r="I16" s="193"/>
      <c r="J16" s="193"/>
      <c r="K16" s="195"/>
      <c r="L16" s="186">
        <f t="shared" ref="L16:L79" si="0">D16*G$11+E16*G$12+F16*G$11+G16*G$12+H16*K$11+I16*K$12+J16*K$11+K16*K$12</f>
        <v>0</v>
      </c>
    </row>
    <row r="17" spans="1:12" ht="15" customHeight="1">
      <c r="A17" s="5"/>
      <c r="B17" s="83" t="s">
        <v>5</v>
      </c>
      <c r="C17" s="60"/>
      <c r="D17" s="193"/>
      <c r="E17" s="193"/>
      <c r="F17" s="194"/>
      <c r="G17" s="194"/>
      <c r="H17" s="193"/>
      <c r="I17" s="193"/>
      <c r="J17" s="193"/>
      <c r="K17" s="195"/>
      <c r="L17" s="186">
        <f t="shared" si="0"/>
        <v>0</v>
      </c>
    </row>
    <row r="18" spans="1:12" ht="15" customHeight="1">
      <c r="A18" s="5"/>
      <c r="B18" s="83" t="s">
        <v>17</v>
      </c>
      <c r="C18" s="60"/>
      <c r="D18" s="193"/>
      <c r="E18" s="193"/>
      <c r="F18" s="194"/>
      <c r="G18" s="194"/>
      <c r="H18" s="193"/>
      <c r="I18" s="193"/>
      <c r="J18" s="193"/>
      <c r="K18" s="195"/>
      <c r="L18" s="186">
        <f t="shared" si="0"/>
        <v>0</v>
      </c>
    </row>
    <row r="19" spans="1:12" ht="15" customHeight="1">
      <c r="A19" s="5"/>
      <c r="B19" s="83" t="s">
        <v>2</v>
      </c>
      <c r="C19" s="60"/>
      <c r="D19" s="193"/>
      <c r="E19" s="193"/>
      <c r="F19" s="194"/>
      <c r="G19" s="194"/>
      <c r="H19" s="193"/>
      <c r="I19" s="193"/>
      <c r="J19" s="193"/>
      <c r="K19" s="195"/>
      <c r="L19" s="186">
        <f t="shared" si="0"/>
        <v>0</v>
      </c>
    </row>
    <row r="20" spans="1:12" ht="15" customHeight="1">
      <c r="A20" s="5"/>
      <c r="B20" s="59" t="s">
        <v>105</v>
      </c>
      <c r="C20" s="60"/>
      <c r="D20" s="193"/>
      <c r="E20" s="193"/>
      <c r="F20" s="194"/>
      <c r="G20" s="194"/>
      <c r="H20" s="193"/>
      <c r="I20" s="193"/>
      <c r="J20" s="193"/>
      <c r="K20" s="195"/>
      <c r="L20" s="186">
        <f t="shared" si="0"/>
        <v>0</v>
      </c>
    </row>
    <row r="21" spans="1:12" ht="15" customHeight="1">
      <c r="A21" s="5"/>
      <c r="B21" s="146" t="s">
        <v>431</v>
      </c>
      <c r="C21" s="60"/>
      <c r="D21" s="193"/>
      <c r="E21" s="193"/>
      <c r="F21" s="194"/>
      <c r="G21" s="194"/>
      <c r="H21" s="193"/>
      <c r="I21" s="193"/>
      <c r="J21" s="193"/>
      <c r="K21" s="195"/>
      <c r="L21" s="186">
        <f t="shared" si="0"/>
        <v>0</v>
      </c>
    </row>
    <row r="22" spans="1:12" ht="15" customHeight="1">
      <c r="A22" s="5"/>
      <c r="B22" s="83" t="s">
        <v>6</v>
      </c>
      <c r="C22" s="60"/>
      <c r="D22" s="193"/>
      <c r="E22" s="193"/>
      <c r="F22" s="194"/>
      <c r="G22" s="194"/>
      <c r="H22" s="193"/>
      <c r="I22" s="193"/>
      <c r="J22" s="193"/>
      <c r="K22" s="195"/>
      <c r="L22" s="186">
        <f t="shared" si="0"/>
        <v>0</v>
      </c>
    </row>
    <row r="23" spans="1:12" ht="15" customHeight="1">
      <c r="A23" s="5"/>
      <c r="B23" s="59" t="s">
        <v>7</v>
      </c>
      <c r="C23" s="60"/>
      <c r="D23" s="193"/>
      <c r="E23" s="193"/>
      <c r="F23" s="194"/>
      <c r="G23" s="194"/>
      <c r="H23" s="193"/>
      <c r="I23" s="193"/>
      <c r="J23" s="193"/>
      <c r="K23" s="195"/>
      <c r="L23" s="186">
        <f t="shared" si="0"/>
        <v>0</v>
      </c>
    </row>
    <row r="24" spans="1:12" ht="15" customHeight="1">
      <c r="A24" s="5"/>
      <c r="B24" s="83" t="s">
        <v>104</v>
      </c>
      <c r="C24" s="60"/>
      <c r="D24" s="193"/>
      <c r="E24" s="193"/>
      <c r="F24" s="194"/>
      <c r="G24" s="194"/>
      <c r="H24" s="193"/>
      <c r="I24" s="193"/>
      <c r="J24" s="193"/>
      <c r="K24" s="195"/>
      <c r="L24" s="186">
        <f t="shared" si="0"/>
        <v>0</v>
      </c>
    </row>
    <row r="25" spans="1:12" ht="15" customHeight="1">
      <c r="A25" s="5"/>
      <c r="B25" s="59" t="s">
        <v>25</v>
      </c>
      <c r="C25" s="60"/>
      <c r="D25" s="193"/>
      <c r="E25" s="193"/>
      <c r="F25" s="194"/>
      <c r="G25" s="194"/>
      <c r="H25" s="193"/>
      <c r="I25" s="193"/>
      <c r="J25" s="193"/>
      <c r="K25" s="195"/>
      <c r="L25" s="186">
        <f t="shared" si="0"/>
        <v>0</v>
      </c>
    </row>
    <row r="26" spans="1:12" ht="15" customHeight="1">
      <c r="A26" s="5"/>
      <c r="B26" s="59" t="s">
        <v>24</v>
      </c>
      <c r="C26" s="60"/>
      <c r="D26" s="193"/>
      <c r="E26" s="193"/>
      <c r="F26" s="194"/>
      <c r="G26" s="194"/>
      <c r="H26" s="193"/>
      <c r="I26" s="193"/>
      <c r="J26" s="193"/>
      <c r="K26" s="195"/>
      <c r="L26" s="186">
        <f t="shared" si="0"/>
        <v>0</v>
      </c>
    </row>
    <row r="27" spans="1:12" ht="15" customHeight="1">
      <c r="A27" s="5"/>
      <c r="B27" s="59" t="s">
        <v>61</v>
      </c>
      <c r="C27" s="60"/>
      <c r="D27" s="193"/>
      <c r="E27" s="193"/>
      <c r="F27" s="194"/>
      <c r="G27" s="194"/>
      <c r="H27" s="193"/>
      <c r="I27" s="193"/>
      <c r="J27" s="193"/>
      <c r="K27" s="195"/>
      <c r="L27" s="186">
        <f t="shared" si="0"/>
        <v>0</v>
      </c>
    </row>
    <row r="28" spans="1:12" ht="15" customHeight="1">
      <c r="A28" s="5"/>
      <c r="B28" s="83" t="s">
        <v>8</v>
      </c>
      <c r="C28" s="60"/>
      <c r="D28" s="193"/>
      <c r="E28" s="193"/>
      <c r="F28" s="194"/>
      <c r="G28" s="194"/>
      <c r="H28" s="193"/>
      <c r="I28" s="193"/>
      <c r="J28" s="193"/>
      <c r="K28" s="195"/>
      <c r="L28" s="186">
        <f t="shared" si="0"/>
        <v>0</v>
      </c>
    </row>
    <row r="29" spans="1:12" ht="15" customHeight="1">
      <c r="A29" s="5"/>
      <c r="B29" s="83" t="s">
        <v>3</v>
      </c>
      <c r="C29" s="60"/>
      <c r="D29" s="193"/>
      <c r="E29" s="193"/>
      <c r="F29" s="194"/>
      <c r="G29" s="194"/>
      <c r="H29" s="193"/>
      <c r="I29" s="193"/>
      <c r="J29" s="193"/>
      <c r="K29" s="195"/>
      <c r="L29" s="186">
        <f t="shared" si="0"/>
        <v>0</v>
      </c>
    </row>
    <row r="30" spans="1:12" ht="15" customHeight="1">
      <c r="A30" s="5"/>
      <c r="B30" s="59" t="s">
        <v>16</v>
      </c>
      <c r="C30" s="60"/>
      <c r="D30" s="193"/>
      <c r="E30" s="193"/>
      <c r="F30" s="194"/>
      <c r="G30" s="194"/>
      <c r="H30" s="193"/>
      <c r="I30" s="193"/>
      <c r="J30" s="193"/>
      <c r="K30" s="195"/>
      <c r="L30" s="186">
        <f t="shared" si="0"/>
        <v>0</v>
      </c>
    </row>
    <row r="31" spans="1:12" ht="15" customHeight="1">
      <c r="A31" s="5"/>
      <c r="B31" s="59" t="s">
        <v>113</v>
      </c>
      <c r="C31" s="60"/>
      <c r="D31" s="193"/>
      <c r="E31" s="193"/>
      <c r="F31" s="194"/>
      <c r="G31" s="194"/>
      <c r="H31" s="193"/>
      <c r="I31" s="193"/>
      <c r="J31" s="193"/>
      <c r="K31" s="195"/>
      <c r="L31" s="186">
        <f t="shared" si="0"/>
        <v>0</v>
      </c>
    </row>
    <row r="32" spans="1:12" ht="15" customHeight="1">
      <c r="A32" s="5"/>
      <c r="B32" s="83" t="s">
        <v>108</v>
      </c>
      <c r="C32" s="60"/>
      <c r="D32" s="193"/>
      <c r="E32" s="193"/>
      <c r="F32" s="194"/>
      <c r="G32" s="194"/>
      <c r="H32" s="193"/>
      <c r="I32" s="193"/>
      <c r="J32" s="193"/>
      <c r="K32" s="195"/>
      <c r="L32" s="186">
        <f t="shared" si="0"/>
        <v>0</v>
      </c>
    </row>
    <row r="33" spans="1:12" ht="15" customHeight="1">
      <c r="A33" s="5"/>
      <c r="B33" s="59" t="s">
        <v>62</v>
      </c>
      <c r="C33" s="60"/>
      <c r="D33" s="193"/>
      <c r="E33" s="193"/>
      <c r="F33" s="194"/>
      <c r="G33" s="194"/>
      <c r="H33" s="193"/>
      <c r="I33" s="193"/>
      <c r="J33" s="193"/>
      <c r="K33" s="195"/>
      <c r="L33" s="186">
        <f t="shared" si="0"/>
        <v>0</v>
      </c>
    </row>
    <row r="34" spans="1:12" ht="15" customHeight="1">
      <c r="A34" s="5"/>
      <c r="B34" s="59" t="s">
        <v>34</v>
      </c>
      <c r="C34" s="60"/>
      <c r="D34" s="193"/>
      <c r="E34" s="193"/>
      <c r="F34" s="194"/>
      <c r="G34" s="194"/>
      <c r="H34" s="193"/>
      <c r="I34" s="193"/>
      <c r="J34" s="193"/>
      <c r="K34" s="195"/>
      <c r="L34" s="186">
        <f t="shared" si="0"/>
        <v>0</v>
      </c>
    </row>
    <row r="35" spans="1:12" ht="15" customHeight="1">
      <c r="A35" s="5"/>
      <c r="B35" s="59" t="s">
        <v>111</v>
      </c>
      <c r="C35" s="60"/>
      <c r="D35" s="193"/>
      <c r="E35" s="193"/>
      <c r="F35" s="194"/>
      <c r="G35" s="194"/>
      <c r="H35" s="193"/>
      <c r="I35" s="193"/>
      <c r="J35" s="193"/>
      <c r="K35" s="195"/>
      <c r="L35" s="186">
        <f t="shared" si="0"/>
        <v>0</v>
      </c>
    </row>
    <row r="36" spans="1:12" ht="15" customHeight="1">
      <c r="A36" s="5"/>
      <c r="B36" s="83" t="s">
        <v>42</v>
      </c>
      <c r="C36" s="60"/>
      <c r="D36" s="193"/>
      <c r="E36" s="193"/>
      <c r="F36" s="194"/>
      <c r="G36" s="194"/>
      <c r="H36" s="193"/>
      <c r="I36" s="193"/>
      <c r="J36" s="193"/>
      <c r="K36" s="195"/>
      <c r="L36" s="186">
        <f t="shared" si="0"/>
        <v>0</v>
      </c>
    </row>
    <row r="37" spans="1:12" ht="15" customHeight="1">
      <c r="A37" s="5"/>
      <c r="B37" s="83" t="s">
        <v>10</v>
      </c>
      <c r="C37" s="60"/>
      <c r="D37" s="193"/>
      <c r="E37" s="193"/>
      <c r="F37" s="194"/>
      <c r="G37" s="194"/>
      <c r="H37" s="193"/>
      <c r="I37" s="193"/>
      <c r="J37" s="193"/>
      <c r="K37" s="195"/>
      <c r="L37" s="186">
        <f t="shared" si="0"/>
        <v>0</v>
      </c>
    </row>
    <row r="38" spans="1:12" ht="15" customHeight="1">
      <c r="A38" s="5"/>
      <c r="B38" s="59" t="s">
        <v>45</v>
      </c>
      <c r="C38" s="60"/>
      <c r="D38" s="193"/>
      <c r="E38" s="193"/>
      <c r="F38" s="194"/>
      <c r="G38" s="194"/>
      <c r="H38" s="193"/>
      <c r="I38" s="193"/>
      <c r="J38" s="193"/>
      <c r="K38" s="195"/>
      <c r="L38" s="186">
        <f t="shared" si="0"/>
        <v>0</v>
      </c>
    </row>
    <row r="39" spans="1:12" ht="15" customHeight="1">
      <c r="A39" s="5"/>
      <c r="B39" s="59" t="s">
        <v>40</v>
      </c>
      <c r="C39" s="60"/>
      <c r="D39" s="193"/>
      <c r="E39" s="193"/>
      <c r="F39" s="194"/>
      <c r="G39" s="194"/>
      <c r="H39" s="193"/>
      <c r="I39" s="193"/>
      <c r="J39" s="193"/>
      <c r="K39" s="195"/>
      <c r="L39" s="186">
        <f t="shared" si="0"/>
        <v>0</v>
      </c>
    </row>
    <row r="40" spans="1:12" ht="15" customHeight="1">
      <c r="A40" s="5"/>
      <c r="B40" s="83" t="s">
        <v>47</v>
      </c>
      <c r="C40" s="60"/>
      <c r="D40" s="193"/>
      <c r="E40" s="193"/>
      <c r="F40" s="194"/>
      <c r="G40" s="194"/>
      <c r="H40" s="193"/>
      <c r="I40" s="193"/>
      <c r="J40" s="193"/>
      <c r="K40" s="195"/>
      <c r="L40" s="186">
        <f t="shared" si="0"/>
        <v>0</v>
      </c>
    </row>
    <row r="41" spans="1:12" ht="15" customHeight="1">
      <c r="A41" s="5"/>
      <c r="B41" s="59" t="s">
        <v>18</v>
      </c>
      <c r="C41" s="60"/>
      <c r="D41" s="193"/>
      <c r="E41" s="193"/>
      <c r="F41" s="194"/>
      <c r="G41" s="194"/>
      <c r="H41" s="193"/>
      <c r="I41" s="193"/>
      <c r="J41" s="193"/>
      <c r="K41" s="195"/>
      <c r="L41" s="186">
        <f t="shared" si="0"/>
        <v>0</v>
      </c>
    </row>
    <row r="42" spans="1:12" ht="15" customHeight="1">
      <c r="A42" s="5"/>
      <c r="B42" s="59" t="s">
        <v>63</v>
      </c>
      <c r="C42" s="60"/>
      <c r="D42" s="193"/>
      <c r="E42" s="193"/>
      <c r="F42" s="194"/>
      <c r="G42" s="194"/>
      <c r="H42" s="193"/>
      <c r="I42" s="193"/>
      <c r="J42" s="193"/>
      <c r="K42" s="195"/>
      <c r="L42" s="186">
        <f t="shared" si="0"/>
        <v>0</v>
      </c>
    </row>
    <row r="43" spans="1:12" ht="15" customHeight="1">
      <c r="A43" s="5"/>
      <c r="B43" s="59" t="s">
        <v>15</v>
      </c>
      <c r="C43" s="60"/>
      <c r="D43" s="193"/>
      <c r="E43" s="193"/>
      <c r="F43" s="194"/>
      <c r="G43" s="194"/>
      <c r="H43" s="193"/>
      <c r="I43" s="193"/>
      <c r="J43" s="193"/>
      <c r="K43" s="195"/>
      <c r="L43" s="186">
        <f t="shared" si="0"/>
        <v>0</v>
      </c>
    </row>
    <row r="44" spans="1:12" ht="15" customHeight="1">
      <c r="A44" s="5"/>
      <c r="B44" s="59" t="s">
        <v>58</v>
      </c>
      <c r="C44" s="60"/>
      <c r="D44" s="193"/>
      <c r="E44" s="193"/>
      <c r="F44" s="194"/>
      <c r="G44" s="194"/>
      <c r="H44" s="193"/>
      <c r="I44" s="193"/>
      <c r="J44" s="193"/>
      <c r="K44" s="195"/>
      <c r="L44" s="186">
        <f t="shared" si="0"/>
        <v>0</v>
      </c>
    </row>
    <row r="45" spans="1:12" ht="15" customHeight="1">
      <c r="A45" s="5"/>
      <c r="B45" s="59" t="s">
        <v>411</v>
      </c>
      <c r="C45" s="60"/>
      <c r="D45" s="193"/>
      <c r="E45" s="193"/>
      <c r="F45" s="194"/>
      <c r="G45" s="194"/>
      <c r="H45" s="193"/>
      <c r="I45" s="193"/>
      <c r="J45" s="193"/>
      <c r="K45" s="195"/>
      <c r="L45" s="186">
        <f t="shared" si="0"/>
        <v>0</v>
      </c>
    </row>
    <row r="46" spans="1:12" ht="15" customHeight="1">
      <c r="A46" s="5"/>
      <c r="B46" s="83" t="s">
        <v>20</v>
      </c>
      <c r="C46" s="60"/>
      <c r="D46" s="193"/>
      <c r="E46" s="193"/>
      <c r="F46" s="194"/>
      <c r="G46" s="194"/>
      <c r="H46" s="193"/>
      <c r="I46" s="193"/>
      <c r="J46" s="193"/>
      <c r="K46" s="195"/>
      <c r="L46" s="186">
        <f t="shared" si="0"/>
        <v>0</v>
      </c>
    </row>
    <row r="47" spans="1:12" ht="15" customHeight="1">
      <c r="A47" s="5"/>
      <c r="B47" s="59" t="s">
        <v>106</v>
      </c>
      <c r="C47" s="60"/>
      <c r="D47" s="193"/>
      <c r="E47" s="193"/>
      <c r="F47" s="194"/>
      <c r="G47" s="194"/>
      <c r="H47" s="193"/>
      <c r="I47" s="193"/>
      <c r="J47" s="193"/>
      <c r="K47" s="195"/>
      <c r="L47" s="186">
        <f t="shared" si="0"/>
        <v>0</v>
      </c>
    </row>
    <row r="48" spans="1:12" ht="15" customHeight="1">
      <c r="A48" s="5"/>
      <c r="B48" s="59" t="s">
        <v>101</v>
      </c>
      <c r="C48" s="60"/>
      <c r="D48" s="193"/>
      <c r="E48" s="193"/>
      <c r="F48" s="194"/>
      <c r="G48" s="194"/>
      <c r="H48" s="193"/>
      <c r="I48" s="193"/>
      <c r="J48" s="193"/>
      <c r="K48" s="195"/>
      <c r="L48" s="186">
        <f t="shared" si="0"/>
        <v>0</v>
      </c>
    </row>
    <row r="49" spans="1:12" ht="15" customHeight="1">
      <c r="A49" s="5"/>
      <c r="B49" s="59" t="s">
        <v>102</v>
      </c>
      <c r="C49" s="60"/>
      <c r="D49" s="193"/>
      <c r="E49" s="193"/>
      <c r="F49" s="194"/>
      <c r="G49" s="194"/>
      <c r="H49" s="193"/>
      <c r="I49" s="193"/>
      <c r="J49" s="193"/>
      <c r="K49" s="195"/>
      <c r="L49" s="186">
        <f t="shared" si="0"/>
        <v>0</v>
      </c>
    </row>
    <row r="50" spans="1:12" ht="15" customHeight="1">
      <c r="A50" s="5"/>
      <c r="B50" s="59" t="s">
        <v>59</v>
      </c>
      <c r="C50" s="60"/>
      <c r="D50" s="193"/>
      <c r="E50" s="193"/>
      <c r="F50" s="194"/>
      <c r="G50" s="194"/>
      <c r="H50" s="193"/>
      <c r="I50" s="193"/>
      <c r="J50" s="193"/>
      <c r="K50" s="195"/>
      <c r="L50" s="186">
        <f t="shared" si="0"/>
        <v>0</v>
      </c>
    </row>
    <row r="51" spans="1:12" ht="15" customHeight="1">
      <c r="A51" s="5"/>
      <c r="B51" s="59" t="s">
        <v>107</v>
      </c>
      <c r="C51" s="60"/>
      <c r="D51" s="193"/>
      <c r="E51" s="193"/>
      <c r="F51" s="194"/>
      <c r="G51" s="194"/>
      <c r="H51" s="193"/>
      <c r="I51" s="193"/>
      <c r="J51" s="193"/>
      <c r="K51" s="195"/>
      <c r="L51" s="186">
        <f t="shared" si="0"/>
        <v>0</v>
      </c>
    </row>
    <row r="52" spans="1:12" ht="15" customHeight="1">
      <c r="A52" s="5"/>
      <c r="B52" s="59" t="s">
        <v>21</v>
      </c>
      <c r="C52" s="60"/>
      <c r="D52" s="193"/>
      <c r="E52" s="193"/>
      <c r="F52" s="194"/>
      <c r="G52" s="194"/>
      <c r="H52" s="193"/>
      <c r="I52" s="193"/>
      <c r="J52" s="193"/>
      <c r="K52" s="195"/>
      <c r="L52" s="186">
        <f t="shared" si="0"/>
        <v>0</v>
      </c>
    </row>
    <row r="53" spans="1:12" ht="15" customHeight="1">
      <c r="A53" s="5"/>
      <c r="B53" s="83" t="s">
        <v>55</v>
      </c>
      <c r="C53" s="60"/>
      <c r="D53" s="193"/>
      <c r="E53" s="193"/>
      <c r="F53" s="194"/>
      <c r="G53" s="194"/>
      <c r="H53" s="193"/>
      <c r="I53" s="193"/>
      <c r="J53" s="193"/>
      <c r="K53" s="195"/>
      <c r="L53" s="186">
        <f t="shared" si="0"/>
        <v>0</v>
      </c>
    </row>
    <row r="54" spans="1:12" ht="15" customHeight="1">
      <c r="A54" s="5"/>
      <c r="B54" s="59" t="s">
        <v>103</v>
      </c>
      <c r="C54" s="60"/>
      <c r="D54" s="193"/>
      <c r="E54" s="193"/>
      <c r="F54" s="194"/>
      <c r="G54" s="194"/>
      <c r="H54" s="193"/>
      <c r="I54" s="193"/>
      <c r="J54" s="193"/>
      <c r="K54" s="195"/>
      <c r="L54" s="186">
        <f t="shared" si="0"/>
        <v>0</v>
      </c>
    </row>
    <row r="55" spans="1:12" ht="15" customHeight="1">
      <c r="A55" s="5"/>
      <c r="B55" s="59" t="s">
        <v>23</v>
      </c>
      <c r="C55" s="60"/>
      <c r="D55" s="193"/>
      <c r="E55" s="193"/>
      <c r="F55" s="194"/>
      <c r="G55" s="194"/>
      <c r="H55" s="193"/>
      <c r="I55" s="193"/>
      <c r="J55" s="193"/>
      <c r="K55" s="195"/>
      <c r="L55" s="186">
        <f t="shared" si="0"/>
        <v>0</v>
      </c>
    </row>
    <row r="56" spans="1:12" ht="15" customHeight="1">
      <c r="A56" s="5"/>
      <c r="B56" s="83" t="s">
        <v>51</v>
      </c>
      <c r="C56" s="60"/>
      <c r="D56" s="193"/>
      <c r="E56" s="193"/>
      <c r="F56" s="194"/>
      <c r="G56" s="194"/>
      <c r="H56" s="193"/>
      <c r="I56" s="193"/>
      <c r="J56" s="193"/>
      <c r="K56" s="195"/>
      <c r="L56" s="186">
        <f t="shared" si="0"/>
        <v>0</v>
      </c>
    </row>
    <row r="57" spans="1:12" ht="15" customHeight="1">
      <c r="A57" s="5"/>
      <c r="B57" s="59" t="s">
        <v>178</v>
      </c>
      <c r="C57" s="60"/>
      <c r="D57" s="193"/>
      <c r="E57" s="193"/>
      <c r="F57" s="194"/>
      <c r="G57" s="194"/>
      <c r="H57" s="193"/>
      <c r="I57" s="193"/>
      <c r="J57" s="193"/>
      <c r="K57" s="195"/>
      <c r="L57" s="186">
        <f t="shared" si="0"/>
        <v>0</v>
      </c>
    </row>
    <row r="58" spans="1:12" ht="15" customHeight="1">
      <c r="A58" s="5"/>
      <c r="B58" s="59" t="s">
        <v>112</v>
      </c>
      <c r="C58" s="60"/>
      <c r="D58" s="193"/>
      <c r="E58" s="193"/>
      <c r="F58" s="194"/>
      <c r="G58" s="194"/>
      <c r="H58" s="193"/>
      <c r="I58" s="193"/>
      <c r="J58" s="193"/>
      <c r="K58" s="195"/>
      <c r="L58" s="186">
        <f t="shared" si="0"/>
        <v>0</v>
      </c>
    </row>
    <row r="59" spans="1:12" ht="15" customHeight="1">
      <c r="A59" s="5"/>
      <c r="B59" s="59" t="s">
        <v>412</v>
      </c>
      <c r="C59" s="60"/>
      <c r="D59" s="193"/>
      <c r="E59" s="193"/>
      <c r="F59" s="194"/>
      <c r="G59" s="194"/>
      <c r="H59" s="193"/>
      <c r="I59" s="193"/>
      <c r="J59" s="193"/>
      <c r="K59" s="195"/>
      <c r="L59" s="186">
        <f t="shared" si="0"/>
        <v>0</v>
      </c>
    </row>
    <row r="60" spans="1:12" ht="15" customHeight="1">
      <c r="A60" s="5"/>
      <c r="B60" s="83" t="s">
        <v>48</v>
      </c>
      <c r="C60" s="60"/>
      <c r="D60" s="193"/>
      <c r="E60" s="193"/>
      <c r="F60" s="194"/>
      <c r="G60" s="194"/>
      <c r="H60" s="193"/>
      <c r="I60" s="193"/>
      <c r="J60" s="193"/>
      <c r="K60" s="195"/>
      <c r="L60" s="186">
        <f t="shared" si="0"/>
        <v>0</v>
      </c>
    </row>
    <row r="61" spans="1:12" ht="15" customHeight="1">
      <c r="A61" s="5"/>
      <c r="B61" s="59" t="s">
        <v>56</v>
      </c>
      <c r="C61" s="60"/>
      <c r="D61" s="193"/>
      <c r="E61" s="193"/>
      <c r="F61" s="194"/>
      <c r="G61" s="194"/>
      <c r="H61" s="193"/>
      <c r="I61" s="193"/>
      <c r="J61" s="193"/>
      <c r="K61" s="195"/>
      <c r="L61" s="186">
        <f t="shared" si="0"/>
        <v>0</v>
      </c>
    </row>
    <row r="62" spans="1:12" ht="15" customHeight="1">
      <c r="A62" s="5"/>
      <c r="B62" s="83" t="s">
        <v>110</v>
      </c>
      <c r="C62" s="60"/>
      <c r="D62" s="193"/>
      <c r="E62" s="193"/>
      <c r="F62" s="194"/>
      <c r="G62" s="194"/>
      <c r="H62" s="193"/>
      <c r="I62" s="193"/>
      <c r="J62" s="193"/>
      <c r="K62" s="195"/>
      <c r="L62" s="186">
        <f t="shared" si="0"/>
        <v>0</v>
      </c>
    </row>
    <row r="63" spans="1:12" ht="15" customHeight="1">
      <c r="A63" s="5"/>
      <c r="B63" s="59" t="s">
        <v>109</v>
      </c>
      <c r="C63" s="60"/>
      <c r="D63" s="193"/>
      <c r="E63" s="193"/>
      <c r="F63" s="194"/>
      <c r="G63" s="194"/>
      <c r="H63" s="193"/>
      <c r="I63" s="193"/>
      <c r="J63" s="193"/>
      <c r="K63" s="195"/>
      <c r="L63" s="186">
        <f t="shared" si="0"/>
        <v>0</v>
      </c>
    </row>
    <row r="64" spans="1:12" ht="15" customHeight="1">
      <c r="A64" s="5"/>
      <c r="B64" s="59" t="s">
        <v>19</v>
      </c>
      <c r="C64" s="60"/>
      <c r="D64" s="193"/>
      <c r="E64" s="193"/>
      <c r="F64" s="194"/>
      <c r="G64" s="194"/>
      <c r="H64" s="193"/>
      <c r="I64" s="193"/>
      <c r="J64" s="193"/>
      <c r="K64" s="195"/>
      <c r="L64" s="186">
        <f t="shared" si="0"/>
        <v>0</v>
      </c>
    </row>
    <row r="65" spans="1:12" ht="15" customHeight="1">
      <c r="A65" s="5"/>
      <c r="B65" s="79" t="s">
        <v>175</v>
      </c>
      <c r="C65" s="60"/>
      <c r="D65" s="193"/>
      <c r="E65" s="193"/>
      <c r="F65" s="194"/>
      <c r="G65" s="194"/>
      <c r="H65" s="193"/>
      <c r="I65" s="193"/>
      <c r="J65" s="193"/>
      <c r="K65" s="195"/>
      <c r="L65" s="186">
        <f t="shared" si="0"/>
        <v>0</v>
      </c>
    </row>
    <row r="66" spans="1:12" ht="15" customHeight="1">
      <c r="A66" s="5"/>
      <c r="B66" s="83" t="s">
        <v>60</v>
      </c>
      <c r="C66" s="60"/>
      <c r="D66" s="193"/>
      <c r="E66" s="193"/>
      <c r="F66" s="194"/>
      <c r="G66" s="194"/>
      <c r="H66" s="193"/>
      <c r="I66" s="193"/>
      <c r="J66" s="193"/>
      <c r="K66" s="195"/>
      <c r="L66" s="186">
        <f t="shared" si="0"/>
        <v>0</v>
      </c>
    </row>
    <row r="67" spans="1:12" ht="15" customHeight="1">
      <c r="A67" s="5"/>
      <c r="B67" s="59" t="s">
        <v>49</v>
      </c>
      <c r="C67" s="60"/>
      <c r="D67" s="193"/>
      <c r="E67" s="193"/>
      <c r="F67" s="194"/>
      <c r="G67" s="194"/>
      <c r="H67" s="193"/>
      <c r="I67" s="193"/>
      <c r="J67" s="193"/>
      <c r="K67" s="195"/>
      <c r="L67" s="186">
        <f t="shared" si="0"/>
        <v>0</v>
      </c>
    </row>
    <row r="68" spans="1:12" ht="15" customHeight="1">
      <c r="A68" s="5"/>
      <c r="B68" s="83" t="s">
        <v>69</v>
      </c>
      <c r="C68" s="60"/>
      <c r="D68" s="193"/>
      <c r="E68" s="193"/>
      <c r="F68" s="194"/>
      <c r="G68" s="194"/>
      <c r="H68" s="193"/>
      <c r="I68" s="193"/>
      <c r="J68" s="193"/>
      <c r="K68" s="195"/>
      <c r="L68" s="186">
        <f t="shared" si="0"/>
        <v>0</v>
      </c>
    </row>
    <row r="69" spans="1:12" ht="15" customHeight="1">
      <c r="A69" s="5"/>
      <c r="B69" s="59" t="s">
        <v>428</v>
      </c>
      <c r="C69" s="60"/>
      <c r="D69" s="193"/>
      <c r="E69" s="193"/>
      <c r="F69" s="194"/>
      <c r="G69" s="194"/>
      <c r="H69" s="193"/>
      <c r="I69" s="193"/>
      <c r="J69" s="193"/>
      <c r="K69" s="195"/>
      <c r="L69" s="186">
        <f t="shared" si="0"/>
        <v>0</v>
      </c>
    </row>
    <row r="70" spans="1:12" ht="15" customHeight="1">
      <c r="A70" s="5"/>
      <c r="B70" s="146" t="s">
        <v>231</v>
      </c>
      <c r="C70" s="60"/>
      <c r="D70" s="193"/>
      <c r="E70" s="193"/>
      <c r="F70" s="194"/>
      <c r="G70" s="194"/>
      <c r="H70" s="193"/>
      <c r="I70" s="193"/>
      <c r="J70" s="193"/>
      <c r="K70" s="195"/>
      <c r="L70" s="186">
        <f t="shared" si="0"/>
        <v>0</v>
      </c>
    </row>
    <row r="71" spans="1:12" ht="15" customHeight="1">
      <c r="A71" s="5"/>
      <c r="B71" s="59" t="s">
        <v>177</v>
      </c>
      <c r="C71" s="60"/>
      <c r="D71" s="193"/>
      <c r="E71" s="193"/>
      <c r="F71" s="194"/>
      <c r="G71" s="194"/>
      <c r="H71" s="193"/>
      <c r="I71" s="193"/>
      <c r="J71" s="193"/>
      <c r="K71" s="195"/>
      <c r="L71" s="186">
        <f t="shared" si="0"/>
        <v>0</v>
      </c>
    </row>
    <row r="72" spans="1:12" ht="15" customHeight="1">
      <c r="A72" s="5"/>
      <c r="B72" s="59" t="s">
        <v>9</v>
      </c>
      <c r="C72" s="60"/>
      <c r="D72" s="193"/>
      <c r="E72" s="193"/>
      <c r="F72" s="194"/>
      <c r="G72" s="194"/>
      <c r="H72" s="193"/>
      <c r="I72" s="193"/>
      <c r="J72" s="193"/>
      <c r="K72" s="195"/>
      <c r="L72" s="186">
        <f t="shared" si="0"/>
        <v>0</v>
      </c>
    </row>
    <row r="73" spans="1:12" ht="15" customHeight="1">
      <c r="A73" s="5"/>
      <c r="B73" s="59" t="s">
        <v>96</v>
      </c>
      <c r="C73" s="60"/>
      <c r="D73" s="193"/>
      <c r="E73" s="193"/>
      <c r="F73" s="194"/>
      <c r="G73" s="194"/>
      <c r="H73" s="193"/>
      <c r="I73" s="193"/>
      <c r="J73" s="193"/>
      <c r="K73" s="195"/>
      <c r="L73" s="186">
        <f t="shared" si="0"/>
        <v>0</v>
      </c>
    </row>
    <row r="74" spans="1:12" ht="15" customHeight="1">
      <c r="A74" s="5"/>
      <c r="B74" s="83" t="s">
        <v>68</v>
      </c>
      <c r="C74" s="60"/>
      <c r="D74" s="193"/>
      <c r="E74" s="193"/>
      <c r="F74" s="194"/>
      <c r="G74" s="194"/>
      <c r="H74" s="193"/>
      <c r="I74" s="193"/>
      <c r="J74" s="193"/>
      <c r="K74" s="195"/>
      <c r="L74" s="186">
        <f t="shared" si="0"/>
        <v>0</v>
      </c>
    </row>
    <row r="75" spans="1:12" ht="15" customHeight="1">
      <c r="A75" s="5"/>
      <c r="B75" s="114" t="s">
        <v>176</v>
      </c>
      <c r="C75" s="60"/>
      <c r="D75" s="193"/>
      <c r="E75" s="193"/>
      <c r="F75" s="194"/>
      <c r="G75" s="194"/>
      <c r="H75" s="193"/>
      <c r="I75" s="193"/>
      <c r="J75" s="193"/>
      <c r="K75" s="195"/>
      <c r="L75" s="186">
        <f t="shared" si="0"/>
        <v>0</v>
      </c>
    </row>
    <row r="76" spans="1:12" ht="15" customHeight="1">
      <c r="A76" s="5"/>
      <c r="B76" s="66" t="s">
        <v>65</v>
      </c>
      <c r="C76" s="60"/>
      <c r="D76" s="193"/>
      <c r="E76" s="193"/>
      <c r="F76" s="194"/>
      <c r="G76" s="194"/>
      <c r="H76" s="193"/>
      <c r="I76" s="193"/>
      <c r="J76" s="193"/>
      <c r="K76" s="195"/>
      <c r="L76" s="186">
        <f t="shared" si="0"/>
        <v>0</v>
      </c>
    </row>
    <row r="77" spans="1:12" ht="15" customHeight="1">
      <c r="A77" s="5"/>
      <c r="B77" s="66" t="s">
        <v>427</v>
      </c>
      <c r="C77" s="60"/>
      <c r="D77" s="193"/>
      <c r="E77" s="193"/>
      <c r="F77" s="194"/>
      <c r="G77" s="194"/>
      <c r="H77" s="193"/>
      <c r="I77" s="193"/>
      <c r="J77" s="193"/>
      <c r="K77" s="195"/>
      <c r="L77" s="186">
        <f t="shared" si="0"/>
        <v>0</v>
      </c>
    </row>
    <row r="78" spans="1:12" ht="15" customHeight="1">
      <c r="A78" s="5"/>
      <c r="B78" s="59" t="s">
        <v>12</v>
      </c>
      <c r="C78" s="60"/>
      <c r="D78" s="193"/>
      <c r="E78" s="193"/>
      <c r="F78" s="194"/>
      <c r="G78" s="194"/>
      <c r="H78" s="193"/>
      <c r="I78" s="193"/>
      <c r="J78" s="193"/>
      <c r="K78" s="195"/>
      <c r="L78" s="186">
        <f t="shared" si="0"/>
        <v>0</v>
      </c>
    </row>
    <row r="79" spans="1:12" ht="15" customHeight="1">
      <c r="A79" s="5"/>
      <c r="B79" s="59" t="s">
        <v>426</v>
      </c>
      <c r="C79" s="60"/>
      <c r="D79" s="193"/>
      <c r="E79" s="193"/>
      <c r="F79" s="194"/>
      <c r="G79" s="194"/>
      <c r="H79" s="193"/>
      <c r="I79" s="193"/>
      <c r="J79" s="193"/>
      <c r="K79" s="195"/>
      <c r="L79" s="186">
        <f t="shared" si="0"/>
        <v>0</v>
      </c>
    </row>
    <row r="80" spans="1:12" ht="15" customHeight="1">
      <c r="A80" s="5"/>
      <c r="B80" s="59" t="s">
        <v>11</v>
      </c>
      <c r="C80" s="60"/>
      <c r="D80" s="193"/>
      <c r="E80" s="193"/>
      <c r="F80" s="194"/>
      <c r="G80" s="194"/>
      <c r="H80" s="193"/>
      <c r="I80" s="193"/>
      <c r="J80" s="193"/>
      <c r="K80" s="195"/>
      <c r="L80" s="186">
        <f t="shared" ref="L80:L88" si="1">D80*G$11+E80*G$12+F80*G$11+G80*G$12+H80*K$11+I80*K$12+J80*K$11+K80*K$12</f>
        <v>0</v>
      </c>
    </row>
    <row r="81" spans="1:12" ht="15" customHeight="1">
      <c r="A81" s="5"/>
      <c r="B81" s="59" t="s">
        <v>382</v>
      </c>
      <c r="C81" s="60"/>
      <c r="D81" s="193"/>
      <c r="E81" s="193"/>
      <c r="F81" s="194"/>
      <c r="G81" s="194"/>
      <c r="H81" s="193"/>
      <c r="I81" s="193"/>
      <c r="J81" s="193"/>
      <c r="K81" s="195"/>
      <c r="L81" s="186">
        <f t="shared" si="1"/>
        <v>0</v>
      </c>
    </row>
    <row r="82" spans="1:12" ht="15" customHeight="1">
      <c r="A82" s="5"/>
      <c r="B82" s="59" t="s">
        <v>35</v>
      </c>
      <c r="C82" s="60"/>
      <c r="D82" s="193"/>
      <c r="E82" s="193"/>
      <c r="F82" s="194"/>
      <c r="G82" s="194"/>
      <c r="H82" s="193"/>
      <c r="I82" s="193"/>
      <c r="J82" s="193"/>
      <c r="K82" s="195"/>
      <c r="L82" s="186">
        <f t="shared" si="1"/>
        <v>0</v>
      </c>
    </row>
    <row r="83" spans="1:12" ht="15" customHeight="1">
      <c r="A83" s="5"/>
      <c r="B83" s="59" t="s">
        <v>13</v>
      </c>
      <c r="C83" s="60"/>
      <c r="D83" s="193"/>
      <c r="E83" s="193"/>
      <c r="F83" s="194"/>
      <c r="G83" s="194"/>
      <c r="H83" s="193"/>
      <c r="I83" s="193"/>
      <c r="J83" s="193"/>
      <c r="K83" s="195"/>
      <c r="L83" s="186">
        <f t="shared" si="1"/>
        <v>0</v>
      </c>
    </row>
    <row r="84" spans="1:12" ht="15" customHeight="1">
      <c r="A84" s="5"/>
      <c r="B84" s="59" t="s">
        <v>171</v>
      </c>
      <c r="C84" s="60"/>
      <c r="D84" s="193"/>
      <c r="E84" s="193"/>
      <c r="F84" s="194"/>
      <c r="G84" s="194"/>
      <c r="H84" s="193"/>
      <c r="I84" s="193"/>
      <c r="J84" s="193"/>
      <c r="K84" s="195"/>
      <c r="L84" s="186">
        <f t="shared" si="1"/>
        <v>0</v>
      </c>
    </row>
    <row r="85" spans="1:12" ht="15" customHeight="1">
      <c r="A85" s="5"/>
      <c r="B85" s="83" t="s">
        <v>33</v>
      </c>
      <c r="C85" s="60"/>
      <c r="D85" s="193"/>
      <c r="E85" s="193"/>
      <c r="F85" s="194"/>
      <c r="G85" s="194"/>
      <c r="H85" s="193"/>
      <c r="I85" s="193"/>
      <c r="J85" s="193"/>
      <c r="K85" s="195"/>
      <c r="L85" s="186">
        <f t="shared" si="1"/>
        <v>0</v>
      </c>
    </row>
    <row r="86" spans="1:12" ht="15" customHeight="1">
      <c r="A86" s="5"/>
      <c r="B86" s="83" t="s">
        <v>67</v>
      </c>
      <c r="C86" s="60"/>
      <c r="D86" s="193"/>
      <c r="E86" s="193"/>
      <c r="F86" s="194"/>
      <c r="G86" s="194"/>
      <c r="H86" s="193"/>
      <c r="I86" s="193"/>
      <c r="J86" s="193"/>
      <c r="K86" s="195"/>
      <c r="L86" s="186">
        <f t="shared" si="1"/>
        <v>0</v>
      </c>
    </row>
    <row r="87" spans="1:12" ht="15" customHeight="1">
      <c r="A87" s="5"/>
      <c r="B87" s="59" t="s">
        <v>50</v>
      </c>
      <c r="C87" s="60"/>
      <c r="D87" s="193"/>
      <c r="E87" s="193"/>
      <c r="F87" s="194"/>
      <c r="G87" s="194"/>
      <c r="H87" s="193"/>
      <c r="I87" s="193"/>
      <c r="J87" s="193"/>
      <c r="K87" s="195"/>
      <c r="L87" s="186">
        <f t="shared" si="1"/>
        <v>0</v>
      </c>
    </row>
    <row r="88" spans="1:12" ht="15" customHeight="1">
      <c r="A88" s="5"/>
      <c r="B88" s="59" t="s">
        <v>46</v>
      </c>
      <c r="C88" s="60"/>
      <c r="D88" s="193"/>
      <c r="E88" s="193"/>
      <c r="F88" s="194"/>
      <c r="G88" s="194"/>
      <c r="H88" s="193"/>
      <c r="I88" s="193"/>
      <c r="J88" s="193"/>
      <c r="K88" s="195"/>
      <c r="L88" s="186">
        <f t="shared" si="1"/>
        <v>0</v>
      </c>
    </row>
    <row r="89" spans="1:12">
      <c r="A89" s="5"/>
      <c r="B89" s="80"/>
      <c r="C89" s="61"/>
      <c r="D89" s="183">
        <f t="shared" ref="D89:K89" si="2">SUM(D15:D88)</f>
        <v>0</v>
      </c>
      <c r="E89" s="183">
        <f t="shared" si="2"/>
        <v>0</v>
      </c>
      <c r="F89" s="184">
        <f t="shared" si="2"/>
        <v>0</v>
      </c>
      <c r="G89" s="184">
        <f t="shared" si="2"/>
        <v>0</v>
      </c>
      <c r="H89" s="183">
        <f t="shared" si="2"/>
        <v>0</v>
      </c>
      <c r="I89" s="183">
        <f t="shared" si="2"/>
        <v>0</v>
      </c>
      <c r="J89" s="183">
        <f t="shared" si="2"/>
        <v>0</v>
      </c>
      <c r="K89" s="185">
        <f t="shared" si="2"/>
        <v>0</v>
      </c>
      <c r="L89" s="186">
        <f>SUM(L15:L88)</f>
        <v>0</v>
      </c>
    </row>
  </sheetData>
  <mergeCells count="7">
    <mergeCell ref="L13:L14"/>
    <mergeCell ref="H13:K13"/>
    <mergeCell ref="B9:K9"/>
    <mergeCell ref="B13:B14"/>
    <mergeCell ref="B2:F3"/>
    <mergeCell ref="D13:G13"/>
    <mergeCell ref="B7:L7"/>
  </mergeCells>
  <phoneticPr fontId="0" type="noConversion"/>
  <pageMargins left="0.15748031496062992" right="0.18" top="0.15748031496062992" bottom="0.15748031496062992" header="0.27559055118110237" footer="0.31496062992125984"/>
  <pageSetup paperSize="9" scale="7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FFFF00"/>
  </sheetPr>
  <dimension ref="A1:L368"/>
  <sheetViews>
    <sheetView zoomScaleNormal="100" workbookViewId="0">
      <selection activeCell="F6" sqref="D1:F6"/>
    </sheetView>
  </sheetViews>
  <sheetFormatPr baseColWidth="10" defaultColWidth="8.83203125" defaultRowHeight="15"/>
  <cols>
    <col min="1" max="1" width="2.5" customWidth="1"/>
    <col min="2" max="2" width="81.5" customWidth="1"/>
    <col min="3" max="3" width="9.1640625" style="3" hidden="1" customWidth="1"/>
    <col min="4" max="4" width="13.6640625" style="3" customWidth="1"/>
    <col min="5" max="5" width="10.6640625" style="3" customWidth="1"/>
    <col min="6" max="6" width="10" style="3" customWidth="1"/>
    <col min="7" max="7" width="12" style="3" customWidth="1"/>
  </cols>
  <sheetData>
    <row r="1" spans="1:12">
      <c r="A1" s="252"/>
      <c r="B1" s="69"/>
      <c r="C1" s="70"/>
      <c r="D1" s="71"/>
      <c r="E1" s="72"/>
      <c r="F1" s="73"/>
      <c r="G1" s="74"/>
    </row>
    <row r="2" spans="1:12">
      <c r="A2" s="252"/>
      <c r="B2" s="69"/>
      <c r="C2" s="70"/>
      <c r="D2" s="74"/>
      <c r="E2" s="73"/>
      <c r="F2" s="73"/>
      <c r="G2" s="74"/>
    </row>
    <row r="3" spans="1:12" ht="11.25" customHeight="1">
      <c r="A3" s="252"/>
      <c r="B3" s="75"/>
      <c r="C3" s="70"/>
      <c r="D3" s="74"/>
      <c r="E3" s="73"/>
      <c r="F3" s="73"/>
      <c r="G3" s="74"/>
    </row>
    <row r="4" spans="1:12" ht="21" customHeight="1">
      <c r="A4" s="252"/>
      <c r="B4" s="75"/>
      <c r="C4" s="70"/>
      <c r="D4" s="73"/>
      <c r="E4" s="73"/>
      <c r="F4" s="73"/>
      <c r="G4" s="74"/>
    </row>
    <row r="5" spans="1:12" ht="22.5" customHeight="1">
      <c r="A5" s="252"/>
      <c r="B5" s="149"/>
      <c r="C5" s="70"/>
      <c r="D5" s="115"/>
      <c r="E5" s="73"/>
      <c r="F5" s="73"/>
      <c r="G5" s="74"/>
    </row>
    <row r="6" spans="1:12" ht="15" customHeight="1" thickBot="1">
      <c r="A6" s="252"/>
      <c r="B6" s="260">
        <v>45839</v>
      </c>
      <c r="C6" s="70"/>
      <c r="D6" s="73"/>
      <c r="E6" s="73"/>
      <c r="F6" s="73"/>
      <c r="G6" s="74"/>
    </row>
    <row r="7" spans="1:12" s="11" customFormat="1" ht="40.5" customHeight="1" thickBot="1">
      <c r="B7" s="319" t="s">
        <v>429</v>
      </c>
      <c r="C7" s="320"/>
      <c r="D7" s="320"/>
      <c r="E7" s="320"/>
      <c r="F7" s="320"/>
      <c r="G7" s="321"/>
      <c r="H7" s="257"/>
      <c r="I7" s="257"/>
      <c r="J7" s="257"/>
      <c r="K7" s="257"/>
    </row>
    <row r="8" spans="1:12" ht="15" customHeight="1">
      <c r="B8" s="82" t="s">
        <v>57</v>
      </c>
      <c r="C8" s="10"/>
      <c r="D8" s="10"/>
      <c r="E8" s="10"/>
      <c r="F8" s="10"/>
      <c r="G8"/>
    </row>
    <row r="9" spans="1:12" ht="32" customHeight="1">
      <c r="B9" s="327" t="s">
        <v>91</v>
      </c>
      <c r="C9" s="328"/>
      <c r="D9" s="328"/>
      <c r="E9" s="328"/>
      <c r="F9" s="328"/>
      <c r="G9" s="328"/>
    </row>
    <row r="10" spans="1:12" ht="15" customHeight="1">
      <c r="B10" s="329"/>
      <c r="C10" s="330"/>
      <c r="D10" s="330"/>
      <c r="E10" s="330"/>
      <c r="F10" s="330"/>
      <c r="G10" s="330"/>
    </row>
    <row r="11" spans="1:12" ht="13.25" customHeight="1" thickBot="1">
      <c r="A11" s="5"/>
      <c r="B11" s="92" t="s">
        <v>187</v>
      </c>
      <c r="C11" s="86"/>
      <c r="D11" s="86"/>
      <c r="E11" s="86"/>
      <c r="F11" s="86"/>
      <c r="G11" s="86"/>
    </row>
    <row r="12" spans="1:12" ht="14" customHeight="1" thickBot="1">
      <c r="A12" s="5"/>
      <c r="B12" s="325" t="s">
        <v>117</v>
      </c>
      <c r="C12" s="84"/>
      <c r="D12" s="331" t="s">
        <v>116</v>
      </c>
      <c r="E12" s="322" t="s">
        <v>53</v>
      </c>
      <c r="F12" s="323"/>
      <c r="G12" s="324"/>
    </row>
    <row r="13" spans="1:12" ht="27" customHeight="1" thickBot="1">
      <c r="A13" s="5"/>
      <c r="B13" s="326"/>
      <c r="C13" s="85"/>
      <c r="D13" s="332"/>
      <c r="E13" s="77" t="s">
        <v>52</v>
      </c>
      <c r="F13" s="77" t="s">
        <v>54</v>
      </c>
      <c r="G13" s="77" t="s">
        <v>92</v>
      </c>
    </row>
    <row r="14" spans="1:12">
      <c r="A14" s="5"/>
      <c r="B14" s="9" t="s">
        <v>64</v>
      </c>
      <c r="C14" s="6"/>
      <c r="D14" s="6"/>
      <c r="E14" s="25"/>
      <c r="F14" s="25"/>
      <c r="G14" s="26"/>
    </row>
    <row r="15" spans="1:12" ht="15" customHeight="1">
      <c r="A15" s="5"/>
      <c r="B15" s="83" t="s">
        <v>71</v>
      </c>
      <c r="C15" s="58"/>
      <c r="D15" s="111">
        <v>516</v>
      </c>
      <c r="E15" s="87"/>
      <c r="F15" s="87"/>
      <c r="G15" s="24">
        <f t="shared" ref="G15:G22" si="0">(E15+F15)*D15</f>
        <v>0</v>
      </c>
      <c r="I15" s="3"/>
      <c r="J15" s="3"/>
      <c r="K15" s="3"/>
      <c r="L15" s="3"/>
    </row>
    <row r="16" spans="1:12" ht="15" customHeight="1">
      <c r="A16" s="5"/>
      <c r="B16" s="83" t="s">
        <v>313</v>
      </c>
      <c r="C16" s="58"/>
      <c r="D16" s="111">
        <v>516</v>
      </c>
      <c r="E16" s="87"/>
      <c r="F16" s="87"/>
      <c r="G16" s="24">
        <f t="shared" si="0"/>
        <v>0</v>
      </c>
      <c r="I16" s="3"/>
      <c r="J16" s="3"/>
      <c r="K16" s="3"/>
      <c r="L16" s="3"/>
    </row>
    <row r="17" spans="1:12" ht="15" customHeight="1">
      <c r="A17" s="5"/>
      <c r="B17" s="83" t="s">
        <v>74</v>
      </c>
      <c r="C17" s="58"/>
      <c r="D17" s="111">
        <v>511</v>
      </c>
      <c r="E17" s="87"/>
      <c r="F17" s="87"/>
      <c r="G17" s="24">
        <f t="shared" si="0"/>
        <v>0</v>
      </c>
      <c r="I17" s="3"/>
      <c r="J17" s="3"/>
      <c r="K17" s="3"/>
      <c r="L17" s="3"/>
    </row>
    <row r="18" spans="1:12" ht="15" customHeight="1">
      <c r="A18" s="5"/>
      <c r="B18" s="59" t="s">
        <v>72</v>
      </c>
      <c r="C18" s="58"/>
      <c r="D18" s="111">
        <v>498</v>
      </c>
      <c r="E18" s="87"/>
      <c r="F18" s="87"/>
      <c r="G18" s="24">
        <f t="shared" si="0"/>
        <v>0</v>
      </c>
      <c r="I18" s="3"/>
      <c r="J18" s="3"/>
      <c r="K18" s="3"/>
      <c r="L18" s="3"/>
    </row>
    <row r="19" spans="1:12" ht="15" customHeight="1">
      <c r="A19" s="5"/>
      <c r="B19" s="83" t="s">
        <v>76</v>
      </c>
      <c r="C19" s="60"/>
      <c r="D19" s="111">
        <v>507</v>
      </c>
      <c r="E19" s="87"/>
      <c r="F19" s="87"/>
      <c r="G19" s="24">
        <f t="shared" si="0"/>
        <v>0</v>
      </c>
      <c r="I19" s="3"/>
      <c r="J19" s="3"/>
      <c r="K19" s="3"/>
      <c r="L19" s="3"/>
    </row>
    <row r="20" spans="1:12" ht="15" customHeight="1">
      <c r="A20" s="5"/>
      <c r="B20" s="59" t="s">
        <v>77</v>
      </c>
      <c r="C20" s="60"/>
      <c r="D20" s="111">
        <v>501</v>
      </c>
      <c r="E20" s="87"/>
      <c r="F20" s="87"/>
      <c r="G20" s="24">
        <f t="shared" si="0"/>
        <v>0</v>
      </c>
      <c r="I20" s="3"/>
      <c r="J20" s="3"/>
      <c r="K20" s="3"/>
      <c r="L20" s="3"/>
    </row>
    <row r="21" spans="1:12" ht="15" customHeight="1">
      <c r="A21" s="5"/>
      <c r="B21" s="59" t="s">
        <v>73</v>
      </c>
      <c r="C21" s="58"/>
      <c r="D21" s="111">
        <v>493</v>
      </c>
      <c r="E21" s="87"/>
      <c r="F21" s="87"/>
      <c r="G21" s="24">
        <f t="shared" si="0"/>
        <v>0</v>
      </c>
      <c r="I21" s="3"/>
      <c r="J21" s="3"/>
      <c r="K21" s="3"/>
      <c r="L21" s="3"/>
    </row>
    <row r="22" spans="1:12" ht="15" customHeight="1">
      <c r="A22" s="5"/>
      <c r="B22" s="59" t="s">
        <v>75</v>
      </c>
      <c r="C22" s="58"/>
      <c r="D22" s="111">
        <v>481</v>
      </c>
      <c r="E22" s="87"/>
      <c r="F22" s="87"/>
      <c r="G22" s="24">
        <f t="shared" si="0"/>
        <v>0</v>
      </c>
      <c r="I22" s="3"/>
      <c r="J22" s="3"/>
      <c r="K22" s="3"/>
      <c r="L22" s="3"/>
    </row>
    <row r="23" spans="1:12" ht="15" customHeight="1">
      <c r="A23" s="5"/>
      <c r="B23" s="59" t="s">
        <v>198</v>
      </c>
      <c r="C23" s="58"/>
      <c r="D23" s="111">
        <v>516</v>
      </c>
      <c r="E23" s="87"/>
      <c r="F23" s="87"/>
      <c r="G23" s="24">
        <f>(E23+F23)*D23</f>
        <v>0</v>
      </c>
      <c r="I23" s="3"/>
      <c r="J23" s="3"/>
      <c r="K23" s="3"/>
      <c r="L23" s="3"/>
    </row>
    <row r="24" spans="1:12" ht="14.5" customHeight="1">
      <c r="A24" s="5"/>
      <c r="B24" s="79" t="s">
        <v>31</v>
      </c>
      <c r="C24" s="61"/>
      <c r="D24" s="61"/>
      <c r="E24" s="61"/>
      <c r="F24" s="61"/>
      <c r="G24" s="61"/>
    </row>
    <row r="25" spans="1:12" ht="15" customHeight="1">
      <c r="A25" s="5"/>
      <c r="B25" s="59" t="s">
        <v>90</v>
      </c>
      <c r="C25" s="62"/>
      <c r="D25" s="111">
        <v>949</v>
      </c>
      <c r="E25" s="87"/>
      <c r="F25" s="87"/>
      <c r="G25" s="24">
        <f t="shared" ref="G25:G34" si="1">(E25+F25)*D25</f>
        <v>0</v>
      </c>
    </row>
    <row r="26" spans="1:12" ht="15" customHeight="1">
      <c r="A26" s="5"/>
      <c r="B26" s="59" t="s">
        <v>30</v>
      </c>
      <c r="C26" s="62"/>
      <c r="D26" s="111">
        <v>3711</v>
      </c>
      <c r="E26" s="87"/>
      <c r="F26" s="87"/>
      <c r="G26" s="24">
        <f t="shared" si="1"/>
        <v>0</v>
      </c>
    </row>
    <row r="27" spans="1:12" ht="15" hidden="1" customHeight="1">
      <c r="A27" s="5"/>
      <c r="B27" s="83" t="s">
        <v>195</v>
      </c>
      <c r="C27" s="62"/>
      <c r="D27" s="111">
        <f>'Плант.1кг и 0,5кг'!D36/5+15</f>
        <v>15</v>
      </c>
      <c r="E27" s="87"/>
      <c r="F27" s="87"/>
      <c r="G27" s="24">
        <f t="shared" si="1"/>
        <v>0</v>
      </c>
    </row>
    <row r="28" spans="1:12" ht="15" hidden="1" customHeight="1">
      <c r="A28" s="5"/>
      <c r="B28" s="59" t="s">
        <v>209</v>
      </c>
      <c r="C28" s="63"/>
      <c r="D28" s="111">
        <f>'Плант.1кг и 0,5кг'!D37/5+15</f>
        <v>15</v>
      </c>
      <c r="E28" s="87"/>
      <c r="F28" s="87"/>
      <c r="G28" s="24">
        <f t="shared" si="1"/>
        <v>0</v>
      </c>
    </row>
    <row r="29" spans="1:12" ht="15" hidden="1" customHeight="1">
      <c r="A29" s="5"/>
      <c r="B29" s="83" t="s">
        <v>435</v>
      </c>
      <c r="C29" s="63"/>
      <c r="D29" s="111">
        <v>1048</v>
      </c>
      <c r="E29" s="87"/>
      <c r="F29" s="87"/>
      <c r="G29" s="24">
        <f t="shared" si="1"/>
        <v>0</v>
      </c>
    </row>
    <row r="30" spans="1:12" ht="15" hidden="1" customHeight="1">
      <c r="A30" s="5"/>
      <c r="B30" s="83" t="s">
        <v>355</v>
      </c>
      <c r="C30" s="63"/>
      <c r="D30" s="111">
        <v>943</v>
      </c>
      <c r="E30" s="87"/>
      <c r="F30" s="87"/>
      <c r="G30" s="24">
        <f t="shared" si="1"/>
        <v>0</v>
      </c>
    </row>
    <row r="31" spans="1:12" ht="15" hidden="1" customHeight="1">
      <c r="A31" s="5"/>
      <c r="B31" s="59" t="s">
        <v>358</v>
      </c>
      <c r="C31" s="62"/>
      <c r="D31" s="111">
        <v>4221</v>
      </c>
      <c r="E31" s="87"/>
      <c r="F31" s="87"/>
      <c r="G31" s="24">
        <f t="shared" si="1"/>
        <v>0</v>
      </c>
    </row>
    <row r="32" spans="1:12" ht="15" hidden="1" customHeight="1">
      <c r="A32" s="5"/>
      <c r="B32" s="83" t="s">
        <v>217</v>
      </c>
      <c r="C32" s="62"/>
      <c r="D32" s="111">
        <f>'Плант.1кг и 0,5кг'!D41/5+15</f>
        <v>15</v>
      </c>
      <c r="E32" s="87"/>
      <c r="F32" s="87"/>
      <c r="G32" s="24">
        <f t="shared" si="1"/>
        <v>0</v>
      </c>
    </row>
    <row r="33" spans="1:7" ht="15" hidden="1" customHeight="1">
      <c r="A33" s="5"/>
      <c r="B33" s="59" t="s">
        <v>181</v>
      </c>
      <c r="C33" s="63"/>
      <c r="D33" s="111">
        <f>'Плант.1кг и 0,5кг'!D42/5+15</f>
        <v>15</v>
      </c>
      <c r="E33" s="87"/>
      <c r="F33" s="87"/>
      <c r="G33" s="24">
        <f t="shared" si="1"/>
        <v>0</v>
      </c>
    </row>
    <row r="34" spans="1:7" ht="15" customHeight="1">
      <c r="A34" s="5"/>
      <c r="B34" s="59" t="s">
        <v>115</v>
      </c>
      <c r="C34" s="63"/>
      <c r="D34" s="111">
        <v>1072</v>
      </c>
      <c r="E34" s="87"/>
      <c r="F34" s="87"/>
      <c r="G34" s="24">
        <f t="shared" si="1"/>
        <v>0</v>
      </c>
    </row>
    <row r="35" spans="1:7">
      <c r="A35" s="5"/>
      <c r="B35" s="79" t="s">
        <v>22</v>
      </c>
      <c r="C35" s="61"/>
      <c r="D35" s="61"/>
      <c r="E35" s="87"/>
      <c r="F35" s="87"/>
      <c r="G35" s="24"/>
    </row>
    <row r="36" spans="1:7" ht="15" customHeight="1">
      <c r="A36" s="5"/>
      <c r="B36" s="83" t="s">
        <v>271</v>
      </c>
      <c r="C36" s="67"/>
      <c r="D36" s="111">
        <v>541</v>
      </c>
      <c r="E36" s="87"/>
      <c r="F36" s="87"/>
      <c r="G36" s="24">
        <f t="shared" ref="G36:G85" si="2">(E36+F36)*D36</f>
        <v>0</v>
      </c>
    </row>
    <row r="37" spans="1:7" ht="15" customHeight="1">
      <c r="A37" s="5"/>
      <c r="B37" s="59" t="s">
        <v>196</v>
      </c>
      <c r="C37" s="63"/>
      <c r="D37" s="111">
        <v>507</v>
      </c>
      <c r="E37" s="87"/>
      <c r="F37" s="87"/>
      <c r="G37" s="24">
        <f t="shared" si="2"/>
        <v>0</v>
      </c>
    </row>
    <row r="38" spans="1:7" ht="15" hidden="1" customHeight="1">
      <c r="A38" s="5"/>
      <c r="B38" s="59" t="s">
        <v>418</v>
      </c>
      <c r="C38" s="63"/>
      <c r="D38" s="111">
        <v>416</v>
      </c>
      <c r="E38" s="87"/>
      <c r="F38" s="87"/>
      <c r="G38" s="24">
        <f t="shared" si="2"/>
        <v>0</v>
      </c>
    </row>
    <row r="39" spans="1:7" ht="15" hidden="1" customHeight="1">
      <c r="A39" s="5"/>
      <c r="B39" s="59" t="s">
        <v>354</v>
      </c>
      <c r="C39" s="63"/>
      <c r="D39" s="111">
        <v>322</v>
      </c>
      <c r="E39" s="87"/>
      <c r="F39" s="87"/>
      <c r="G39" s="24">
        <f t="shared" si="2"/>
        <v>0</v>
      </c>
    </row>
    <row r="40" spans="1:7" ht="15" customHeight="1">
      <c r="A40" s="5"/>
      <c r="B40" s="83" t="s">
        <v>264</v>
      </c>
      <c r="C40" s="67"/>
      <c r="D40" s="111">
        <v>504</v>
      </c>
      <c r="E40" s="87"/>
      <c r="F40" s="87"/>
      <c r="G40" s="24">
        <f t="shared" si="2"/>
        <v>0</v>
      </c>
    </row>
    <row r="41" spans="1:7" ht="15" hidden="1" customHeight="1">
      <c r="A41" s="5"/>
      <c r="B41" s="151" t="s">
        <v>265</v>
      </c>
      <c r="C41" s="67"/>
      <c r="D41" s="111">
        <v>329.9403292682926</v>
      </c>
      <c r="E41" s="87"/>
      <c r="F41" s="87"/>
      <c r="G41" s="24">
        <f>(E41+F41)*D41</f>
        <v>0</v>
      </c>
    </row>
    <row r="42" spans="1:7" ht="15" hidden="1" customHeight="1">
      <c r="A42" s="5"/>
      <c r="B42" s="59" t="s">
        <v>357</v>
      </c>
      <c r="C42" s="63"/>
      <c r="D42" s="111">
        <v>0</v>
      </c>
      <c r="E42" s="87"/>
      <c r="F42" s="87"/>
      <c r="G42" s="24">
        <f t="shared" si="2"/>
        <v>0</v>
      </c>
    </row>
    <row r="43" spans="1:7" ht="15" hidden="1" customHeight="1">
      <c r="A43" s="5"/>
      <c r="B43" s="59" t="s">
        <v>325</v>
      </c>
      <c r="C43" s="67"/>
      <c r="D43" s="111">
        <v>0</v>
      </c>
      <c r="E43" s="87"/>
      <c r="F43" s="87"/>
      <c r="G43" s="24">
        <f t="shared" si="2"/>
        <v>0</v>
      </c>
    </row>
    <row r="44" spans="1:7" ht="15" customHeight="1">
      <c r="A44" s="5"/>
      <c r="B44" s="59" t="s">
        <v>94</v>
      </c>
      <c r="C44" s="63"/>
      <c r="D44" s="111">
        <v>492</v>
      </c>
      <c r="E44" s="87"/>
      <c r="F44" s="87"/>
      <c r="G44" s="24">
        <f t="shared" si="2"/>
        <v>0</v>
      </c>
    </row>
    <row r="45" spans="1:7" ht="15" hidden="1" customHeight="1">
      <c r="A45" s="5"/>
      <c r="B45" s="59" t="s">
        <v>254</v>
      </c>
      <c r="C45" s="63"/>
      <c r="D45" s="111">
        <v>376.22081707317079</v>
      </c>
      <c r="E45" s="87"/>
      <c r="F45" s="87"/>
      <c r="G45" s="24">
        <f>(E45+F45)*D45</f>
        <v>0</v>
      </c>
    </row>
    <row r="46" spans="1:7" ht="15" customHeight="1">
      <c r="A46" s="5"/>
      <c r="B46" s="83" t="s">
        <v>26</v>
      </c>
      <c r="C46" s="67"/>
      <c r="D46" s="111">
        <v>559</v>
      </c>
      <c r="E46" s="87"/>
      <c r="F46" s="87"/>
      <c r="G46" s="24">
        <f t="shared" si="2"/>
        <v>0</v>
      </c>
    </row>
    <row r="47" spans="1:7" ht="15" hidden="1" customHeight="1">
      <c r="A47" s="5"/>
      <c r="B47" s="83" t="s">
        <v>366</v>
      </c>
      <c r="C47" s="67"/>
      <c r="D47" s="111">
        <v>0</v>
      </c>
      <c r="E47" s="87"/>
      <c r="F47" s="87"/>
      <c r="G47" s="24">
        <f>(E47+F47)*D47</f>
        <v>0</v>
      </c>
    </row>
    <row r="48" spans="1:7" ht="15" customHeight="1">
      <c r="A48" s="5"/>
      <c r="B48" s="112" t="s">
        <v>253</v>
      </c>
      <c r="C48" s="67"/>
      <c r="D48" s="111">
        <v>517</v>
      </c>
      <c r="E48" s="87"/>
      <c r="F48" s="87"/>
      <c r="G48" s="24">
        <f t="shared" si="2"/>
        <v>0</v>
      </c>
    </row>
    <row r="49" spans="1:7" ht="15" customHeight="1">
      <c r="A49" s="5"/>
      <c r="B49" s="83" t="s">
        <v>66</v>
      </c>
      <c r="C49" s="67"/>
      <c r="D49" s="111">
        <v>642</v>
      </c>
      <c r="E49" s="87"/>
      <c r="F49" s="87"/>
      <c r="G49" s="24">
        <f t="shared" si="2"/>
        <v>0</v>
      </c>
    </row>
    <row r="50" spans="1:7" ht="15" customHeight="1">
      <c r="A50" s="5"/>
      <c r="B50" s="66" t="s">
        <v>324</v>
      </c>
      <c r="C50" s="63"/>
      <c r="D50" s="111">
        <v>638</v>
      </c>
      <c r="E50" s="87"/>
      <c r="F50" s="87"/>
      <c r="G50" s="24">
        <f t="shared" si="2"/>
        <v>0</v>
      </c>
    </row>
    <row r="51" spans="1:7" ht="15" hidden="1" customHeight="1">
      <c r="A51" s="5"/>
      <c r="B51" s="59" t="s">
        <v>183</v>
      </c>
      <c r="C51" s="67"/>
      <c r="D51" s="111">
        <v>138</v>
      </c>
      <c r="E51" s="87"/>
      <c r="F51" s="87"/>
      <c r="G51" s="24">
        <f t="shared" si="2"/>
        <v>0</v>
      </c>
    </row>
    <row r="52" spans="1:7" ht="15" hidden="1" customHeight="1">
      <c r="A52" s="5"/>
      <c r="B52" s="59" t="s">
        <v>250</v>
      </c>
      <c r="C52" s="67"/>
      <c r="D52" s="111">
        <v>138</v>
      </c>
      <c r="E52" s="87"/>
      <c r="F52" s="87"/>
      <c r="G52" s="24">
        <f t="shared" si="2"/>
        <v>0</v>
      </c>
    </row>
    <row r="53" spans="1:7" ht="15" customHeight="1">
      <c r="A53" s="5"/>
      <c r="B53" s="59" t="s">
        <v>27</v>
      </c>
      <c r="C53" s="67"/>
      <c r="D53" s="111">
        <v>554</v>
      </c>
      <c r="E53" s="87"/>
      <c r="F53" s="87"/>
      <c r="G53" s="24">
        <f t="shared" si="2"/>
        <v>0</v>
      </c>
    </row>
    <row r="54" spans="1:7" ht="15" customHeight="1">
      <c r="A54" s="5"/>
      <c r="B54" s="59" t="s">
        <v>89</v>
      </c>
      <c r="C54" s="63"/>
      <c r="D54" s="111">
        <v>483</v>
      </c>
      <c r="E54" s="87"/>
      <c r="F54" s="87"/>
      <c r="G54" s="24">
        <f t="shared" si="2"/>
        <v>0</v>
      </c>
    </row>
    <row r="55" spans="1:7" ht="15" hidden="1" customHeight="1">
      <c r="A55" s="5"/>
      <c r="B55" s="59" t="s">
        <v>374</v>
      </c>
      <c r="C55" s="67"/>
      <c r="D55" s="111">
        <v>518</v>
      </c>
      <c r="E55" s="87"/>
      <c r="F55" s="87"/>
      <c r="G55" s="24">
        <f t="shared" si="2"/>
        <v>0</v>
      </c>
    </row>
    <row r="56" spans="1:7" ht="15" customHeight="1">
      <c r="A56" s="5"/>
      <c r="B56" s="59" t="s">
        <v>28</v>
      </c>
      <c r="C56" s="67"/>
      <c r="D56" s="111">
        <v>642</v>
      </c>
      <c r="E56" s="87"/>
      <c r="F56" s="87"/>
      <c r="G56" s="24">
        <f t="shared" si="2"/>
        <v>0</v>
      </c>
    </row>
    <row r="57" spans="1:7" ht="15" hidden="1" customHeight="1">
      <c r="A57" s="5"/>
      <c r="B57" s="59" t="s">
        <v>368</v>
      </c>
      <c r="C57" s="67"/>
      <c r="D57" s="111">
        <v>421</v>
      </c>
      <c r="E57" s="87"/>
      <c r="F57" s="87"/>
      <c r="G57" s="24">
        <f t="shared" si="2"/>
        <v>0</v>
      </c>
    </row>
    <row r="58" spans="1:7" ht="15" customHeight="1">
      <c r="A58" s="5"/>
      <c r="B58" s="59" t="s">
        <v>98</v>
      </c>
      <c r="C58" s="67"/>
      <c r="D58" s="111">
        <v>530</v>
      </c>
      <c r="E58" s="87"/>
      <c r="F58" s="87"/>
      <c r="G58" s="24">
        <f t="shared" si="2"/>
        <v>0</v>
      </c>
    </row>
    <row r="59" spans="1:7" ht="15" hidden="1" customHeight="1">
      <c r="A59" s="5"/>
      <c r="B59" s="66" t="s">
        <v>222</v>
      </c>
      <c r="C59" s="67"/>
      <c r="D59" s="111">
        <v>138</v>
      </c>
      <c r="E59" s="87"/>
      <c r="F59" s="87"/>
      <c r="G59" s="24">
        <f t="shared" si="2"/>
        <v>0</v>
      </c>
    </row>
    <row r="60" spans="1:7" ht="15" customHeight="1">
      <c r="A60" s="5"/>
      <c r="B60" s="83" t="s">
        <v>0</v>
      </c>
      <c r="C60" s="67"/>
      <c r="D60" s="111">
        <v>564</v>
      </c>
      <c r="E60" s="87"/>
      <c r="F60" s="87"/>
      <c r="G60" s="24">
        <f t="shared" si="2"/>
        <v>0</v>
      </c>
    </row>
    <row r="61" spans="1:7" ht="15" hidden="1" customHeight="1">
      <c r="A61" s="5"/>
      <c r="B61" s="83" t="s">
        <v>255</v>
      </c>
      <c r="C61" s="67"/>
      <c r="D61" s="111">
        <v>353.08057317073172</v>
      </c>
      <c r="E61" s="87"/>
      <c r="F61" s="87"/>
      <c r="G61" s="24">
        <f>(E61+F61)*D61</f>
        <v>0</v>
      </c>
    </row>
    <row r="62" spans="1:7" ht="15" customHeight="1">
      <c r="A62" s="5"/>
      <c r="B62" s="83" t="s">
        <v>256</v>
      </c>
      <c r="C62" s="67"/>
      <c r="D62" s="111">
        <v>588</v>
      </c>
      <c r="E62" s="87"/>
      <c r="F62" s="87"/>
      <c r="G62" s="24">
        <f>(E62+F62)*D62</f>
        <v>0</v>
      </c>
    </row>
    <row r="63" spans="1:7" ht="15" hidden="1" customHeight="1">
      <c r="A63" s="5"/>
      <c r="B63" s="83" t="s">
        <v>257</v>
      </c>
      <c r="C63" s="67"/>
      <c r="D63" s="111">
        <v>401</v>
      </c>
      <c r="E63" s="87"/>
      <c r="F63" s="87"/>
      <c r="G63" s="24">
        <f>(E63+F63)*D63</f>
        <v>0</v>
      </c>
    </row>
    <row r="64" spans="1:7" ht="15" customHeight="1">
      <c r="A64" s="5"/>
      <c r="B64" s="83" t="s">
        <v>270</v>
      </c>
      <c r="C64" s="67"/>
      <c r="D64" s="111">
        <v>552</v>
      </c>
      <c r="E64" s="87"/>
      <c r="F64" s="87"/>
      <c r="G64" s="24">
        <f t="shared" si="2"/>
        <v>0</v>
      </c>
    </row>
    <row r="65" spans="1:7" ht="15" hidden="1" customHeight="1">
      <c r="A65" s="5"/>
      <c r="B65" s="83" t="s">
        <v>416</v>
      </c>
      <c r="C65" s="67"/>
      <c r="D65" s="111">
        <v>571</v>
      </c>
      <c r="E65" s="87"/>
      <c r="F65" s="87"/>
      <c r="G65" s="24">
        <f t="shared" si="2"/>
        <v>0</v>
      </c>
    </row>
    <row r="66" spans="1:7" ht="15" hidden="1" customHeight="1">
      <c r="A66" s="5"/>
      <c r="B66" s="59" t="s">
        <v>197</v>
      </c>
      <c r="C66" s="63"/>
      <c r="D66" s="111">
        <v>138</v>
      </c>
      <c r="E66" s="87"/>
      <c r="F66" s="87"/>
      <c r="G66" s="24">
        <f t="shared" si="2"/>
        <v>0</v>
      </c>
    </row>
    <row r="67" spans="1:7" ht="15" customHeight="1">
      <c r="A67" s="5"/>
      <c r="B67" s="68" t="s">
        <v>421</v>
      </c>
      <c r="C67" s="63"/>
      <c r="D67" s="111">
        <v>655</v>
      </c>
      <c r="E67" s="87"/>
      <c r="F67" s="87"/>
      <c r="G67" s="24">
        <f t="shared" si="2"/>
        <v>0</v>
      </c>
    </row>
    <row r="68" spans="1:7" ht="15" customHeight="1">
      <c r="A68" s="5"/>
      <c r="B68" s="83" t="s">
        <v>377</v>
      </c>
      <c r="C68" s="67"/>
      <c r="D68" s="111">
        <v>749</v>
      </c>
      <c r="E68" s="87"/>
      <c r="F68" s="87"/>
      <c r="G68" s="24">
        <f t="shared" si="2"/>
        <v>0</v>
      </c>
    </row>
    <row r="69" spans="1:7" ht="15" hidden="1" customHeight="1">
      <c r="A69" s="5"/>
      <c r="B69" s="83" t="s">
        <v>320</v>
      </c>
      <c r="C69" s="67"/>
      <c r="D69" s="111">
        <v>0</v>
      </c>
      <c r="E69" s="87"/>
      <c r="F69" s="87"/>
      <c r="G69" s="24">
        <f>(E69+F69)*D69</f>
        <v>0</v>
      </c>
    </row>
    <row r="70" spans="1:7" s="2" customFormat="1" ht="15" customHeight="1">
      <c r="A70" s="12"/>
      <c r="B70" s="83" t="s">
        <v>419</v>
      </c>
      <c r="C70" s="67"/>
      <c r="D70" s="111">
        <v>713</v>
      </c>
      <c r="E70" s="87"/>
      <c r="F70" s="87"/>
      <c r="G70" s="24">
        <f t="shared" si="2"/>
        <v>0</v>
      </c>
    </row>
    <row r="71" spans="1:7" ht="15" customHeight="1">
      <c r="A71" s="5"/>
      <c r="B71" s="83" t="s">
        <v>322</v>
      </c>
      <c r="C71" s="67"/>
      <c r="D71" s="111">
        <v>670</v>
      </c>
      <c r="E71" s="87"/>
      <c r="F71" s="87"/>
      <c r="G71" s="24">
        <f t="shared" si="2"/>
        <v>0</v>
      </c>
    </row>
    <row r="72" spans="1:7" ht="15" customHeight="1">
      <c r="A72" s="5"/>
      <c r="B72" s="59" t="s">
        <v>29</v>
      </c>
      <c r="C72" s="67"/>
      <c r="D72" s="111">
        <v>533</v>
      </c>
      <c r="E72" s="87"/>
      <c r="F72" s="87"/>
      <c r="G72" s="24">
        <f t="shared" si="2"/>
        <v>0</v>
      </c>
    </row>
    <row r="73" spans="1:7" ht="17" hidden="1" customHeight="1">
      <c r="A73" s="5"/>
      <c r="B73" s="83" t="s">
        <v>258</v>
      </c>
      <c r="C73" s="67"/>
      <c r="D73" s="111">
        <v>383.1628902439025</v>
      </c>
      <c r="E73" s="87"/>
      <c r="F73" s="87"/>
      <c r="G73" s="24">
        <f t="shared" si="2"/>
        <v>0</v>
      </c>
    </row>
    <row r="74" spans="1:7" ht="17" customHeight="1">
      <c r="A74" s="5"/>
      <c r="B74" s="83" t="s">
        <v>39</v>
      </c>
      <c r="C74" s="67"/>
      <c r="D74" s="111">
        <v>547</v>
      </c>
      <c r="E74" s="87"/>
      <c r="F74" s="87"/>
      <c r="G74" s="24">
        <f>(E74+F74)*D74</f>
        <v>0</v>
      </c>
    </row>
    <row r="75" spans="1:7" ht="15" customHeight="1">
      <c r="A75" s="5"/>
      <c r="B75" s="59" t="s">
        <v>38</v>
      </c>
      <c r="C75" s="67"/>
      <c r="D75" s="111">
        <v>511</v>
      </c>
      <c r="E75" s="87"/>
      <c r="F75" s="87"/>
      <c r="G75" s="24">
        <f t="shared" si="2"/>
        <v>0</v>
      </c>
    </row>
    <row r="76" spans="1:7" ht="15" hidden="1" customHeight="1">
      <c r="A76" s="5"/>
      <c r="B76" s="59" t="s">
        <v>261</v>
      </c>
      <c r="C76" s="67"/>
      <c r="D76" s="111">
        <v>380.84886585365854</v>
      </c>
      <c r="E76" s="87"/>
      <c r="F76" s="87"/>
      <c r="G76" s="24"/>
    </row>
    <row r="77" spans="1:7" ht="15" customHeight="1">
      <c r="A77" s="5"/>
      <c r="B77" s="59" t="s">
        <v>173</v>
      </c>
      <c r="C77" s="67"/>
      <c r="D77" s="111">
        <v>529</v>
      </c>
      <c r="E77" s="87"/>
      <c r="F77" s="87"/>
      <c r="G77" s="24">
        <f t="shared" si="2"/>
        <v>0</v>
      </c>
    </row>
    <row r="78" spans="1:7" ht="15" customHeight="1">
      <c r="A78" s="5"/>
      <c r="B78" s="59" t="s">
        <v>422</v>
      </c>
      <c r="C78" s="113"/>
      <c r="D78" s="111">
        <v>479</v>
      </c>
      <c r="E78" s="87"/>
      <c r="F78" s="87"/>
      <c r="G78" s="24">
        <f t="shared" si="2"/>
        <v>0</v>
      </c>
    </row>
    <row r="79" spans="1:7" ht="15" hidden="1" customHeight="1">
      <c r="A79" s="5"/>
      <c r="B79" s="66" t="s">
        <v>263</v>
      </c>
      <c r="C79" s="67"/>
      <c r="D79" s="111">
        <v>292.91593902439024</v>
      </c>
      <c r="E79" s="87"/>
      <c r="F79" s="87"/>
      <c r="G79" s="24">
        <f t="shared" si="2"/>
        <v>0</v>
      </c>
    </row>
    <row r="80" spans="1:7" ht="15" hidden="1" customHeight="1">
      <c r="A80" s="5"/>
      <c r="B80" s="59" t="s">
        <v>369</v>
      </c>
      <c r="C80" s="63"/>
      <c r="D80" s="111">
        <v>0</v>
      </c>
      <c r="E80" s="87"/>
      <c r="F80" s="87"/>
      <c r="G80" s="24">
        <f t="shared" si="2"/>
        <v>0</v>
      </c>
    </row>
    <row r="81" spans="1:7" ht="15" customHeight="1">
      <c r="A81" s="5"/>
      <c r="B81" s="59" t="s">
        <v>32</v>
      </c>
      <c r="C81" s="67"/>
      <c r="D81" s="111">
        <v>554</v>
      </c>
      <c r="E81" s="87"/>
      <c r="F81" s="87"/>
      <c r="G81" s="24">
        <f t="shared" si="2"/>
        <v>0</v>
      </c>
    </row>
    <row r="82" spans="1:7" ht="15" hidden="1" customHeight="1">
      <c r="A82" s="5"/>
      <c r="B82" s="59" t="s">
        <v>251</v>
      </c>
      <c r="C82" s="63"/>
      <c r="D82" s="111">
        <v>138</v>
      </c>
      <c r="E82" s="87"/>
      <c r="F82" s="87"/>
      <c r="G82" s="24">
        <f t="shared" si="2"/>
        <v>0</v>
      </c>
    </row>
    <row r="83" spans="1:7" ht="15" customHeight="1">
      <c r="A83" s="5"/>
      <c r="B83" s="59" t="s">
        <v>268</v>
      </c>
      <c r="C83" s="67"/>
      <c r="D83" s="111">
        <v>519</v>
      </c>
      <c r="E83" s="87"/>
      <c r="F83" s="87"/>
      <c r="G83" s="24">
        <f t="shared" si="2"/>
        <v>0</v>
      </c>
    </row>
    <row r="84" spans="1:7" ht="15" customHeight="1">
      <c r="A84" s="5"/>
      <c r="B84" s="59" t="s">
        <v>99</v>
      </c>
      <c r="C84" s="67"/>
      <c r="D84" s="111">
        <v>530</v>
      </c>
      <c r="E84" s="87"/>
      <c r="F84" s="87"/>
      <c r="G84" s="24">
        <f t="shared" si="2"/>
        <v>0</v>
      </c>
    </row>
    <row r="85" spans="1:7" ht="15" customHeight="1">
      <c r="A85" s="5"/>
      <c r="B85" s="83" t="s">
        <v>36</v>
      </c>
      <c r="C85" s="67"/>
      <c r="D85" s="111">
        <v>517</v>
      </c>
      <c r="E85" s="87"/>
      <c r="F85" s="87"/>
      <c r="G85" s="24">
        <f t="shared" si="2"/>
        <v>0</v>
      </c>
    </row>
    <row r="86" spans="1:7" ht="17.25" customHeight="1">
      <c r="A86" s="5"/>
      <c r="B86" s="79" t="s">
        <v>100</v>
      </c>
      <c r="C86" s="61"/>
      <c r="D86" s="61"/>
      <c r="E86" s="87"/>
      <c r="F86" s="87"/>
      <c r="G86" s="24"/>
    </row>
    <row r="87" spans="1:7" ht="15" customHeight="1">
      <c r="A87" s="5"/>
      <c r="B87" s="83" t="s">
        <v>14</v>
      </c>
      <c r="C87" s="60"/>
      <c r="D87" s="78">
        <v>498</v>
      </c>
      <c r="E87" s="87"/>
      <c r="F87" s="87"/>
      <c r="G87" s="24">
        <f t="shared" ref="G87:G119" si="3">(E87+F87)*D87</f>
        <v>0</v>
      </c>
    </row>
    <row r="88" spans="1:7" ht="15" customHeight="1">
      <c r="A88" s="5"/>
      <c r="B88" s="83" t="s">
        <v>4</v>
      </c>
      <c r="C88" s="60"/>
      <c r="D88" s="78">
        <v>498</v>
      </c>
      <c r="E88" s="87"/>
      <c r="F88" s="87"/>
      <c r="G88" s="24">
        <f t="shared" si="3"/>
        <v>0</v>
      </c>
    </row>
    <row r="89" spans="1:7" ht="15" customHeight="1">
      <c r="A89" s="5"/>
      <c r="B89" s="83" t="s">
        <v>5</v>
      </c>
      <c r="C89" s="60"/>
      <c r="D89" s="78">
        <v>498</v>
      </c>
      <c r="E89" s="87"/>
      <c r="F89" s="87"/>
      <c r="G89" s="24">
        <f t="shared" si="3"/>
        <v>0</v>
      </c>
    </row>
    <row r="90" spans="1:7" ht="15" customHeight="1">
      <c r="A90" s="5"/>
      <c r="B90" s="59" t="s">
        <v>17</v>
      </c>
      <c r="C90" s="60"/>
      <c r="D90" s="78">
        <v>498</v>
      </c>
      <c r="E90" s="87"/>
      <c r="F90" s="87"/>
      <c r="G90" s="24">
        <f t="shared" si="3"/>
        <v>0</v>
      </c>
    </row>
    <row r="91" spans="1:7" ht="15" customHeight="1">
      <c r="A91" s="5"/>
      <c r="B91" s="83" t="s">
        <v>2</v>
      </c>
      <c r="C91" s="60"/>
      <c r="D91" s="78">
        <v>498</v>
      </c>
      <c r="E91" s="87"/>
      <c r="F91" s="87"/>
      <c r="G91" s="24">
        <f t="shared" si="3"/>
        <v>0</v>
      </c>
    </row>
    <row r="92" spans="1:7" ht="15" customHeight="1">
      <c r="A92" s="5"/>
      <c r="B92" s="59" t="s">
        <v>105</v>
      </c>
      <c r="C92" s="60"/>
      <c r="D92" s="78">
        <v>498</v>
      </c>
      <c r="E92" s="87"/>
      <c r="F92" s="87"/>
      <c r="G92" s="24">
        <f t="shared" si="3"/>
        <v>0</v>
      </c>
    </row>
    <row r="93" spans="1:7" ht="15" customHeight="1">
      <c r="A93" s="5"/>
      <c r="B93" s="146" t="s">
        <v>232</v>
      </c>
      <c r="C93" s="60"/>
      <c r="D93" s="78">
        <v>498</v>
      </c>
      <c r="E93" s="87"/>
      <c r="F93" s="87"/>
      <c r="G93" s="24">
        <f>(E93+F93)*D93</f>
        <v>0</v>
      </c>
    </row>
    <row r="94" spans="1:7" ht="15" customHeight="1">
      <c r="A94" s="5"/>
      <c r="B94" s="83" t="s">
        <v>6</v>
      </c>
      <c r="C94" s="60"/>
      <c r="D94" s="78">
        <v>498</v>
      </c>
      <c r="E94" s="87"/>
      <c r="F94" s="87"/>
      <c r="G94" s="24">
        <f t="shared" si="3"/>
        <v>0</v>
      </c>
    </row>
    <row r="95" spans="1:7" ht="15" customHeight="1">
      <c r="A95" s="5"/>
      <c r="B95" s="59" t="s">
        <v>7</v>
      </c>
      <c r="C95" s="60"/>
      <c r="D95" s="78">
        <v>498</v>
      </c>
      <c r="E95" s="87"/>
      <c r="F95" s="87"/>
      <c r="G95" s="24">
        <f t="shared" si="3"/>
        <v>0</v>
      </c>
    </row>
    <row r="96" spans="1:7" ht="15" customHeight="1">
      <c r="A96" s="5"/>
      <c r="B96" s="59" t="s">
        <v>104</v>
      </c>
      <c r="C96" s="60"/>
      <c r="D96" s="78">
        <v>498</v>
      </c>
      <c r="E96" s="87"/>
      <c r="F96" s="87"/>
      <c r="G96" s="24">
        <f t="shared" si="3"/>
        <v>0</v>
      </c>
    </row>
    <row r="97" spans="1:7" ht="15" customHeight="1">
      <c r="A97" s="5"/>
      <c r="B97" s="59" t="s">
        <v>25</v>
      </c>
      <c r="C97" s="60"/>
      <c r="D97" s="78">
        <v>498</v>
      </c>
      <c r="E97" s="87"/>
      <c r="F97" s="87"/>
      <c r="G97" s="24">
        <f t="shared" si="3"/>
        <v>0</v>
      </c>
    </row>
    <row r="98" spans="1:7" ht="15" customHeight="1">
      <c r="A98" s="5"/>
      <c r="B98" s="59" t="s">
        <v>24</v>
      </c>
      <c r="C98" s="60"/>
      <c r="D98" s="78">
        <v>498</v>
      </c>
      <c r="E98" s="87"/>
      <c r="F98" s="87"/>
      <c r="G98" s="24">
        <f t="shared" si="3"/>
        <v>0</v>
      </c>
    </row>
    <row r="99" spans="1:7" ht="15" customHeight="1">
      <c r="A99" s="5"/>
      <c r="B99" s="59" t="s">
        <v>61</v>
      </c>
      <c r="C99" s="60"/>
      <c r="D99" s="78">
        <v>498</v>
      </c>
      <c r="E99" s="87"/>
      <c r="F99" s="87"/>
      <c r="G99" s="24">
        <f t="shared" si="3"/>
        <v>0</v>
      </c>
    </row>
    <row r="100" spans="1:7" ht="15" customHeight="1">
      <c r="A100" s="5"/>
      <c r="B100" s="59" t="s">
        <v>8</v>
      </c>
      <c r="C100" s="60"/>
      <c r="D100" s="78">
        <v>498</v>
      </c>
      <c r="E100" s="87"/>
      <c r="F100" s="87"/>
      <c r="G100" s="24">
        <f t="shared" si="3"/>
        <v>0</v>
      </c>
    </row>
    <row r="101" spans="1:7" ht="15" customHeight="1">
      <c r="A101" s="5"/>
      <c r="B101" s="83" t="s">
        <v>3</v>
      </c>
      <c r="C101" s="60"/>
      <c r="D101" s="78">
        <v>498</v>
      </c>
      <c r="E101" s="87"/>
      <c r="F101" s="87"/>
      <c r="G101" s="24">
        <f t="shared" si="3"/>
        <v>0</v>
      </c>
    </row>
    <row r="102" spans="1:7" ht="15" customHeight="1">
      <c r="A102" s="5"/>
      <c r="B102" s="59" t="s">
        <v>16</v>
      </c>
      <c r="C102" s="60"/>
      <c r="D102" s="78">
        <v>498</v>
      </c>
      <c r="E102" s="87"/>
      <c r="F102" s="87"/>
      <c r="G102" s="24">
        <f t="shared" si="3"/>
        <v>0</v>
      </c>
    </row>
    <row r="103" spans="1:7" ht="15" customHeight="1">
      <c r="A103" s="5"/>
      <c r="B103" s="59" t="s">
        <v>113</v>
      </c>
      <c r="C103" s="60"/>
      <c r="D103" s="78">
        <v>498</v>
      </c>
      <c r="E103" s="87"/>
      <c r="F103" s="87"/>
      <c r="G103" s="24">
        <f t="shared" si="3"/>
        <v>0</v>
      </c>
    </row>
    <row r="104" spans="1:7" ht="15" customHeight="1">
      <c r="A104" s="5"/>
      <c r="B104" s="59" t="s">
        <v>108</v>
      </c>
      <c r="C104" s="60"/>
      <c r="D104" s="78">
        <v>498</v>
      </c>
      <c r="E104" s="87"/>
      <c r="F104" s="87"/>
      <c r="G104" s="24">
        <f t="shared" si="3"/>
        <v>0</v>
      </c>
    </row>
    <row r="105" spans="1:7" ht="15" customHeight="1">
      <c r="A105" s="5"/>
      <c r="B105" s="59" t="s">
        <v>62</v>
      </c>
      <c r="C105" s="60"/>
      <c r="D105" s="78">
        <v>498</v>
      </c>
      <c r="E105" s="87"/>
      <c r="F105" s="87"/>
      <c r="G105" s="24">
        <f t="shared" si="3"/>
        <v>0</v>
      </c>
    </row>
    <row r="106" spans="1:7" ht="15" customHeight="1">
      <c r="A106" s="5"/>
      <c r="B106" s="59" t="s">
        <v>34</v>
      </c>
      <c r="C106" s="60"/>
      <c r="D106" s="78">
        <v>498</v>
      </c>
      <c r="E106" s="87"/>
      <c r="F106" s="87"/>
      <c r="G106" s="24">
        <f t="shared" si="3"/>
        <v>0</v>
      </c>
    </row>
    <row r="107" spans="1:7" ht="15" customHeight="1">
      <c r="A107" s="5"/>
      <c r="B107" s="59" t="s">
        <v>111</v>
      </c>
      <c r="C107" s="60"/>
      <c r="D107" s="78">
        <v>498</v>
      </c>
      <c r="E107" s="87"/>
      <c r="F107" s="87"/>
      <c r="G107" s="24">
        <f t="shared" si="3"/>
        <v>0</v>
      </c>
    </row>
    <row r="108" spans="1:7" ht="15" customHeight="1">
      <c r="A108" s="5"/>
      <c r="B108" s="83" t="s">
        <v>42</v>
      </c>
      <c r="C108" s="60"/>
      <c r="D108" s="78">
        <v>498</v>
      </c>
      <c r="E108" s="87"/>
      <c r="F108" s="87"/>
      <c r="G108" s="24">
        <f t="shared" si="3"/>
        <v>0</v>
      </c>
    </row>
    <row r="109" spans="1:7" ht="15" customHeight="1">
      <c r="A109" s="5"/>
      <c r="B109" s="83" t="s">
        <v>10</v>
      </c>
      <c r="C109" s="60"/>
      <c r="D109" s="78">
        <v>498</v>
      </c>
      <c r="E109" s="87"/>
      <c r="F109" s="87"/>
      <c r="G109" s="24">
        <f t="shared" si="3"/>
        <v>0</v>
      </c>
    </row>
    <row r="110" spans="1:7" ht="15" customHeight="1">
      <c r="A110" s="5"/>
      <c r="B110" s="59" t="s">
        <v>45</v>
      </c>
      <c r="C110" s="60"/>
      <c r="D110" s="78">
        <v>498</v>
      </c>
      <c r="E110" s="87"/>
      <c r="F110" s="87"/>
      <c r="G110" s="24">
        <f t="shared" si="3"/>
        <v>0</v>
      </c>
    </row>
    <row r="111" spans="1:7" ht="15" customHeight="1">
      <c r="A111" s="5"/>
      <c r="B111" s="59" t="s">
        <v>40</v>
      </c>
      <c r="C111" s="60"/>
      <c r="D111" s="78">
        <v>498</v>
      </c>
      <c r="E111" s="87"/>
      <c r="F111" s="87"/>
      <c r="G111" s="24">
        <f t="shared" si="3"/>
        <v>0</v>
      </c>
    </row>
    <row r="112" spans="1:7" ht="15" customHeight="1">
      <c r="A112" s="5"/>
      <c r="B112" s="59" t="s">
        <v>47</v>
      </c>
      <c r="C112" s="60"/>
      <c r="D112" s="78">
        <v>498</v>
      </c>
      <c r="E112" s="87"/>
      <c r="F112" s="87"/>
      <c r="G112" s="24">
        <f t="shared" si="3"/>
        <v>0</v>
      </c>
    </row>
    <row r="113" spans="1:7" ht="15" customHeight="1">
      <c r="A113" s="5"/>
      <c r="B113" s="59" t="s">
        <v>18</v>
      </c>
      <c r="C113" s="60"/>
      <c r="D113" s="78">
        <v>498</v>
      </c>
      <c r="E113" s="87"/>
      <c r="F113" s="87"/>
      <c r="G113" s="24">
        <f t="shared" si="3"/>
        <v>0</v>
      </c>
    </row>
    <row r="114" spans="1:7" ht="15" customHeight="1">
      <c r="A114" s="5"/>
      <c r="B114" s="59" t="s">
        <v>63</v>
      </c>
      <c r="C114" s="60"/>
      <c r="D114" s="78">
        <v>498</v>
      </c>
      <c r="E114" s="87"/>
      <c r="F114" s="87"/>
      <c r="G114" s="24">
        <f t="shared" si="3"/>
        <v>0</v>
      </c>
    </row>
    <row r="115" spans="1:7" ht="15" customHeight="1">
      <c r="A115" s="5"/>
      <c r="B115" s="59" t="s">
        <v>15</v>
      </c>
      <c r="C115" s="60"/>
      <c r="D115" s="78">
        <v>498</v>
      </c>
      <c r="E115" s="87"/>
      <c r="F115" s="87"/>
      <c r="G115" s="24">
        <f t="shared" si="3"/>
        <v>0</v>
      </c>
    </row>
    <row r="116" spans="1:7" ht="15" customHeight="1">
      <c r="A116" s="5"/>
      <c r="B116" s="59" t="s">
        <v>58</v>
      </c>
      <c r="C116" s="60"/>
      <c r="D116" s="78">
        <v>498</v>
      </c>
      <c r="E116" s="87"/>
      <c r="F116" s="87"/>
      <c r="G116" s="24">
        <f t="shared" si="3"/>
        <v>0</v>
      </c>
    </row>
    <row r="117" spans="1:7" ht="15" customHeight="1">
      <c r="A117" s="5"/>
      <c r="B117" s="59" t="s">
        <v>411</v>
      </c>
      <c r="C117" s="60"/>
      <c r="D117" s="78">
        <v>498</v>
      </c>
      <c r="E117" s="87"/>
      <c r="F117" s="87"/>
      <c r="G117" s="24">
        <f t="shared" si="3"/>
        <v>0</v>
      </c>
    </row>
    <row r="118" spans="1:7" ht="15" customHeight="1">
      <c r="A118" s="5"/>
      <c r="B118" s="59" t="s">
        <v>20</v>
      </c>
      <c r="C118" s="60"/>
      <c r="D118" s="78">
        <v>498</v>
      </c>
      <c r="E118" s="87"/>
      <c r="F118" s="87"/>
      <c r="G118" s="24">
        <f t="shared" si="3"/>
        <v>0</v>
      </c>
    </row>
    <row r="119" spans="1:7" ht="15" customHeight="1">
      <c r="A119" s="5"/>
      <c r="B119" s="59" t="s">
        <v>106</v>
      </c>
      <c r="C119" s="60"/>
      <c r="D119" s="78">
        <v>498</v>
      </c>
      <c r="E119" s="87"/>
      <c r="F119" s="87"/>
      <c r="G119" s="24">
        <f t="shared" si="3"/>
        <v>0</v>
      </c>
    </row>
    <row r="120" spans="1:7" ht="15" customHeight="1">
      <c r="A120" s="5"/>
      <c r="B120" s="59" t="s">
        <v>101</v>
      </c>
      <c r="C120" s="60"/>
      <c r="D120" s="78">
        <v>498</v>
      </c>
      <c r="E120" s="87"/>
      <c r="F120" s="87"/>
      <c r="G120" s="24">
        <f t="shared" ref="G120:G156" si="4">(E120+F120)*D120</f>
        <v>0</v>
      </c>
    </row>
    <row r="121" spans="1:7" ht="15" customHeight="1">
      <c r="A121" s="5"/>
      <c r="B121" s="59" t="s">
        <v>102</v>
      </c>
      <c r="C121" s="60"/>
      <c r="D121" s="78">
        <v>498</v>
      </c>
      <c r="E121" s="87"/>
      <c r="F121" s="87"/>
      <c r="G121" s="24">
        <f t="shared" si="4"/>
        <v>0</v>
      </c>
    </row>
    <row r="122" spans="1:7" ht="15" customHeight="1">
      <c r="A122" s="5"/>
      <c r="B122" s="83" t="s">
        <v>59</v>
      </c>
      <c r="C122" s="60"/>
      <c r="D122" s="78">
        <v>498</v>
      </c>
      <c r="E122" s="87"/>
      <c r="F122" s="87"/>
      <c r="G122" s="24">
        <f t="shared" si="4"/>
        <v>0</v>
      </c>
    </row>
    <row r="123" spans="1:7" ht="15" customHeight="1">
      <c r="A123" s="5"/>
      <c r="B123" s="59" t="s">
        <v>107</v>
      </c>
      <c r="C123" s="60"/>
      <c r="D123" s="78">
        <v>498</v>
      </c>
      <c r="E123" s="87"/>
      <c r="F123" s="87"/>
      <c r="G123" s="24">
        <f t="shared" si="4"/>
        <v>0</v>
      </c>
    </row>
    <row r="124" spans="1:7" ht="15" customHeight="1">
      <c r="A124" s="5"/>
      <c r="B124" s="59" t="s">
        <v>21</v>
      </c>
      <c r="C124" s="60"/>
      <c r="D124" s="78">
        <v>498</v>
      </c>
      <c r="E124" s="87"/>
      <c r="F124" s="87"/>
      <c r="G124" s="24">
        <f t="shared" si="4"/>
        <v>0</v>
      </c>
    </row>
    <row r="125" spans="1:7" ht="15" customHeight="1">
      <c r="A125" s="5"/>
      <c r="B125" s="59" t="s">
        <v>55</v>
      </c>
      <c r="C125" s="60"/>
      <c r="D125" s="78">
        <v>498</v>
      </c>
      <c r="E125" s="87"/>
      <c r="F125" s="87"/>
      <c r="G125" s="24">
        <f t="shared" si="4"/>
        <v>0</v>
      </c>
    </row>
    <row r="126" spans="1:7" ht="15" customHeight="1">
      <c r="A126" s="5"/>
      <c r="B126" s="59" t="s">
        <v>103</v>
      </c>
      <c r="C126" s="60"/>
      <c r="D126" s="78">
        <v>498</v>
      </c>
      <c r="E126" s="87"/>
      <c r="F126" s="87"/>
      <c r="G126" s="24">
        <f t="shared" si="4"/>
        <v>0</v>
      </c>
    </row>
    <row r="127" spans="1:7" ht="15" customHeight="1">
      <c r="A127" s="5"/>
      <c r="B127" s="59" t="s">
        <v>23</v>
      </c>
      <c r="C127" s="60"/>
      <c r="D127" s="78">
        <v>498</v>
      </c>
      <c r="E127" s="87"/>
      <c r="F127" s="87"/>
      <c r="G127" s="24">
        <f t="shared" si="4"/>
        <v>0</v>
      </c>
    </row>
    <row r="128" spans="1:7" ht="15" customHeight="1">
      <c r="A128" s="5"/>
      <c r="B128" s="59" t="s">
        <v>51</v>
      </c>
      <c r="C128" s="60"/>
      <c r="D128" s="78">
        <v>498</v>
      </c>
      <c r="E128" s="87"/>
      <c r="F128" s="87"/>
      <c r="G128" s="24">
        <f t="shared" si="4"/>
        <v>0</v>
      </c>
    </row>
    <row r="129" spans="1:7" ht="15" customHeight="1">
      <c r="A129" s="5"/>
      <c r="B129" s="59" t="s">
        <v>178</v>
      </c>
      <c r="C129" s="60"/>
      <c r="D129" s="78">
        <v>498</v>
      </c>
      <c r="E129" s="87"/>
      <c r="F129" s="87"/>
      <c r="G129" s="24">
        <f t="shared" si="4"/>
        <v>0</v>
      </c>
    </row>
    <row r="130" spans="1:7" ht="15" customHeight="1">
      <c r="A130" s="5"/>
      <c r="B130" s="59" t="s">
        <v>112</v>
      </c>
      <c r="C130" s="60"/>
      <c r="D130" s="78">
        <v>498</v>
      </c>
      <c r="E130" s="87"/>
      <c r="F130" s="87"/>
      <c r="G130" s="24">
        <f t="shared" si="4"/>
        <v>0</v>
      </c>
    </row>
    <row r="131" spans="1:7" ht="15" customHeight="1">
      <c r="A131" s="5"/>
      <c r="B131" s="59" t="s">
        <v>412</v>
      </c>
      <c r="C131" s="60"/>
      <c r="D131" s="78">
        <v>498</v>
      </c>
      <c r="E131" s="87"/>
      <c r="F131" s="87"/>
      <c r="G131" s="24">
        <f t="shared" si="4"/>
        <v>0</v>
      </c>
    </row>
    <row r="132" spans="1:7" ht="15" customHeight="1">
      <c r="A132" s="5"/>
      <c r="B132" s="59" t="s">
        <v>48</v>
      </c>
      <c r="C132" s="60"/>
      <c r="D132" s="78">
        <v>498</v>
      </c>
      <c r="E132" s="87"/>
      <c r="F132" s="87"/>
      <c r="G132" s="24">
        <f t="shared" si="4"/>
        <v>0</v>
      </c>
    </row>
    <row r="133" spans="1:7" ht="15" customHeight="1">
      <c r="A133" s="5"/>
      <c r="B133" s="59" t="s">
        <v>56</v>
      </c>
      <c r="C133" s="60"/>
      <c r="D133" s="78">
        <v>498</v>
      </c>
      <c r="E133" s="87"/>
      <c r="F133" s="87"/>
      <c r="G133" s="24">
        <f t="shared" si="4"/>
        <v>0</v>
      </c>
    </row>
    <row r="134" spans="1:7" ht="15" customHeight="1">
      <c r="A134" s="5"/>
      <c r="B134" s="83" t="s">
        <v>110</v>
      </c>
      <c r="C134" s="60"/>
      <c r="D134" s="78">
        <v>498</v>
      </c>
      <c r="E134" s="87"/>
      <c r="F134" s="87"/>
      <c r="G134" s="24">
        <f t="shared" si="4"/>
        <v>0</v>
      </c>
    </row>
    <row r="135" spans="1:7" ht="15" customHeight="1">
      <c r="A135" s="5"/>
      <c r="B135" s="59" t="s">
        <v>109</v>
      </c>
      <c r="C135" s="60"/>
      <c r="D135" s="78">
        <v>498</v>
      </c>
      <c r="E135" s="87"/>
      <c r="F135" s="87"/>
      <c r="G135" s="24">
        <f t="shared" si="4"/>
        <v>0</v>
      </c>
    </row>
    <row r="136" spans="1:7" ht="15" customHeight="1">
      <c r="A136" s="5"/>
      <c r="B136" s="59" t="s">
        <v>19</v>
      </c>
      <c r="C136" s="60"/>
      <c r="D136" s="78">
        <v>498</v>
      </c>
      <c r="E136" s="87"/>
      <c r="F136" s="87"/>
      <c r="G136" s="24">
        <f t="shared" si="4"/>
        <v>0</v>
      </c>
    </row>
    <row r="137" spans="1:7" ht="15" customHeight="1">
      <c r="A137" s="5"/>
      <c r="B137" s="79" t="s">
        <v>175</v>
      </c>
      <c r="C137" s="60"/>
      <c r="D137" s="78">
        <v>498</v>
      </c>
      <c r="E137" s="87"/>
      <c r="F137" s="87"/>
      <c r="G137" s="24">
        <f t="shared" si="4"/>
        <v>0</v>
      </c>
    </row>
    <row r="138" spans="1:7" ht="15" customHeight="1">
      <c r="A138" s="5"/>
      <c r="B138" s="59" t="s">
        <v>60</v>
      </c>
      <c r="C138" s="60"/>
      <c r="D138" s="78">
        <v>498</v>
      </c>
      <c r="E138" s="87"/>
      <c r="F138" s="87"/>
      <c r="G138" s="24">
        <f t="shared" si="4"/>
        <v>0</v>
      </c>
    </row>
    <row r="139" spans="1:7" ht="15" customHeight="1">
      <c r="A139" s="5"/>
      <c r="B139" s="59" t="s">
        <v>49</v>
      </c>
      <c r="C139" s="60"/>
      <c r="D139" s="78">
        <v>498</v>
      </c>
      <c r="E139" s="87"/>
      <c r="F139" s="87"/>
      <c r="G139" s="24">
        <f t="shared" si="4"/>
        <v>0</v>
      </c>
    </row>
    <row r="140" spans="1:7" ht="15" customHeight="1">
      <c r="A140" s="5"/>
      <c r="B140" s="83" t="s">
        <v>69</v>
      </c>
      <c r="C140" s="60"/>
      <c r="D140" s="78">
        <v>498</v>
      </c>
      <c r="E140" s="87"/>
      <c r="F140" s="87"/>
      <c r="G140" s="24">
        <f t="shared" si="4"/>
        <v>0</v>
      </c>
    </row>
    <row r="141" spans="1:7" ht="15" customHeight="1">
      <c r="A141" s="5"/>
      <c r="B141" s="146" t="s">
        <v>233</v>
      </c>
      <c r="C141" s="60"/>
      <c r="D141" s="78">
        <v>498</v>
      </c>
      <c r="E141" s="87"/>
      <c r="F141" s="87"/>
      <c r="G141" s="24">
        <f>(E141+F141)*D141</f>
        <v>0</v>
      </c>
    </row>
    <row r="142" spans="1:7" ht="15" customHeight="1">
      <c r="A142" s="5"/>
      <c r="B142" s="146" t="s">
        <v>234</v>
      </c>
      <c r="C142" s="60"/>
      <c r="D142" s="78">
        <v>498</v>
      </c>
      <c r="E142" s="87"/>
      <c r="F142" s="87"/>
      <c r="G142" s="24">
        <f>(E142+F142)*D142</f>
        <v>0</v>
      </c>
    </row>
    <row r="143" spans="1:7" ht="15" customHeight="1">
      <c r="A143" s="5"/>
      <c r="B143" s="59" t="s">
        <v>179</v>
      </c>
      <c r="C143" s="60"/>
      <c r="D143" s="78">
        <v>498</v>
      </c>
      <c r="E143" s="87"/>
      <c r="F143" s="87"/>
      <c r="G143" s="24">
        <f t="shared" si="4"/>
        <v>0</v>
      </c>
    </row>
    <row r="144" spans="1:7" ht="15" customHeight="1">
      <c r="A144" s="5"/>
      <c r="B144" s="83" t="s">
        <v>9</v>
      </c>
      <c r="C144" s="60"/>
      <c r="D144" s="78">
        <v>498</v>
      </c>
      <c r="E144" s="87"/>
      <c r="F144" s="87"/>
      <c r="G144" s="24">
        <f t="shared" si="4"/>
        <v>0</v>
      </c>
    </row>
    <row r="145" spans="1:7" ht="15" customHeight="1">
      <c r="A145" s="5"/>
      <c r="B145" s="59" t="s">
        <v>96</v>
      </c>
      <c r="C145" s="60"/>
      <c r="D145" s="78">
        <v>498</v>
      </c>
      <c r="E145" s="87"/>
      <c r="F145" s="87"/>
      <c r="G145" s="24">
        <f t="shared" si="4"/>
        <v>0</v>
      </c>
    </row>
    <row r="146" spans="1:7" ht="15" customHeight="1">
      <c r="A146" s="5"/>
      <c r="B146" s="59" t="s">
        <v>68</v>
      </c>
      <c r="C146" s="60"/>
      <c r="D146" s="78">
        <v>498</v>
      </c>
      <c r="E146" s="87"/>
      <c r="F146" s="87"/>
      <c r="G146" s="24">
        <f t="shared" si="4"/>
        <v>0</v>
      </c>
    </row>
    <row r="147" spans="1:7" ht="15" customHeight="1">
      <c r="A147" s="5"/>
      <c r="B147" s="79" t="s">
        <v>180</v>
      </c>
      <c r="C147" s="60"/>
      <c r="D147" s="78">
        <v>498</v>
      </c>
      <c r="E147" s="87"/>
      <c r="F147" s="87"/>
      <c r="G147" s="24">
        <f t="shared" si="4"/>
        <v>0</v>
      </c>
    </row>
    <row r="148" spans="1:7" ht="15" customHeight="1">
      <c r="A148" s="5"/>
      <c r="B148" s="66" t="s">
        <v>65</v>
      </c>
      <c r="C148" s="60"/>
      <c r="D148" s="78">
        <v>498</v>
      </c>
      <c r="E148" s="87"/>
      <c r="F148" s="87"/>
      <c r="G148" s="24">
        <f t="shared" si="4"/>
        <v>0</v>
      </c>
    </row>
    <row r="149" spans="1:7" ht="15" customHeight="1">
      <c r="A149" s="5"/>
      <c r="B149" s="147" t="s">
        <v>235</v>
      </c>
      <c r="C149" s="60"/>
      <c r="D149" s="78">
        <v>498</v>
      </c>
      <c r="E149" s="87"/>
      <c r="F149" s="87"/>
      <c r="G149" s="24">
        <f>(E149+F149)*D149</f>
        <v>0</v>
      </c>
    </row>
    <row r="150" spans="1:7" ht="15" customHeight="1">
      <c r="A150" s="5"/>
      <c r="B150" s="83" t="s">
        <v>12</v>
      </c>
      <c r="C150" s="60"/>
      <c r="D150" s="78">
        <v>498</v>
      </c>
      <c r="E150" s="87"/>
      <c r="F150" s="87"/>
      <c r="G150" s="24">
        <f t="shared" si="4"/>
        <v>0</v>
      </c>
    </row>
    <row r="151" spans="1:7" ht="15" customHeight="1">
      <c r="A151" s="5"/>
      <c r="B151" s="146" t="s">
        <v>236</v>
      </c>
      <c r="C151" s="60"/>
      <c r="D151" s="78">
        <v>498</v>
      </c>
      <c r="E151" s="87"/>
      <c r="F151" s="87"/>
      <c r="G151" s="24">
        <f>(E151+F151)*D151</f>
        <v>0</v>
      </c>
    </row>
    <row r="152" spans="1:7" ht="15" customHeight="1">
      <c r="A152" s="5"/>
      <c r="B152" s="59" t="s">
        <v>11</v>
      </c>
      <c r="C152" s="60"/>
      <c r="D152" s="78">
        <v>498</v>
      </c>
      <c r="E152" s="87"/>
      <c r="F152" s="87"/>
      <c r="G152" s="24">
        <f t="shared" si="4"/>
        <v>0</v>
      </c>
    </row>
    <row r="153" spans="1:7" ht="15" hidden="1" customHeight="1">
      <c r="A153" s="5"/>
      <c r="B153" s="59" t="s">
        <v>382</v>
      </c>
      <c r="C153" s="60"/>
      <c r="D153" s="78">
        <v>498</v>
      </c>
      <c r="E153" s="87"/>
      <c r="F153" s="87"/>
      <c r="G153" s="24">
        <f>(E153+F153)*D153</f>
        <v>0</v>
      </c>
    </row>
    <row r="154" spans="1:7" ht="15" customHeight="1">
      <c r="A154" s="5"/>
      <c r="B154" s="59" t="s">
        <v>35</v>
      </c>
      <c r="C154" s="60"/>
      <c r="D154" s="78">
        <v>498</v>
      </c>
      <c r="E154" s="87"/>
      <c r="F154" s="87"/>
      <c r="G154" s="24">
        <f t="shared" si="4"/>
        <v>0</v>
      </c>
    </row>
    <row r="155" spans="1:7" ht="15" customHeight="1">
      <c r="A155" s="5"/>
      <c r="B155" s="59" t="s">
        <v>13</v>
      </c>
      <c r="C155" s="60"/>
      <c r="D155" s="78">
        <v>498</v>
      </c>
      <c r="E155" s="87"/>
      <c r="F155" s="87"/>
      <c r="G155" s="24">
        <f t="shared" si="4"/>
        <v>0</v>
      </c>
    </row>
    <row r="156" spans="1:7" ht="15" customHeight="1">
      <c r="A156" s="5"/>
      <c r="B156" s="59" t="s">
        <v>171</v>
      </c>
      <c r="C156" s="60"/>
      <c r="D156" s="78">
        <v>498</v>
      </c>
      <c r="E156" s="87"/>
      <c r="F156" s="87"/>
      <c r="G156" s="24">
        <f t="shared" si="4"/>
        <v>0</v>
      </c>
    </row>
    <row r="157" spans="1:7" ht="15" customHeight="1">
      <c r="A157" s="5"/>
      <c r="B157" s="59" t="s">
        <v>33</v>
      </c>
      <c r="C157" s="60"/>
      <c r="D157" s="78">
        <v>498</v>
      </c>
      <c r="E157" s="87"/>
      <c r="F157" s="87"/>
      <c r="G157" s="24">
        <f>(E157+F157)*D157</f>
        <v>0</v>
      </c>
    </row>
    <row r="158" spans="1:7" ht="15" customHeight="1">
      <c r="A158" s="5"/>
      <c r="B158" s="59" t="s">
        <v>67</v>
      </c>
      <c r="C158" s="60"/>
      <c r="D158" s="78">
        <v>498</v>
      </c>
      <c r="E158" s="87"/>
      <c r="F158" s="87"/>
      <c r="G158" s="24">
        <f>(E158+F158)*D158</f>
        <v>0</v>
      </c>
    </row>
    <row r="159" spans="1:7" ht="15" customHeight="1">
      <c r="A159" s="5"/>
      <c r="B159" s="59" t="s">
        <v>50</v>
      </c>
      <c r="C159" s="60"/>
      <c r="D159" s="78">
        <v>498</v>
      </c>
      <c r="E159" s="87"/>
      <c r="F159" s="87"/>
      <c r="G159" s="24">
        <f>(E159+F159)*D159</f>
        <v>0</v>
      </c>
    </row>
    <row r="160" spans="1:7" ht="15" customHeight="1">
      <c r="A160" s="5"/>
      <c r="B160" s="59" t="s">
        <v>46</v>
      </c>
      <c r="C160" s="60"/>
      <c r="D160" s="78">
        <v>498</v>
      </c>
      <c r="E160" s="87"/>
      <c r="F160" s="87"/>
      <c r="G160" s="24">
        <f>(E160+F160)*D160</f>
        <v>0</v>
      </c>
    </row>
    <row r="161" spans="1:7">
      <c r="A161" s="5"/>
      <c r="B161" s="80"/>
      <c r="C161" s="61"/>
      <c r="D161" s="78">
        <v>498</v>
      </c>
      <c r="E161" s="78">
        <f>SUM(E15:E160)</f>
        <v>0</v>
      </c>
      <c r="F161" s="78">
        <f>SUM(F15:F160)</f>
        <v>0</v>
      </c>
      <c r="G161" s="88">
        <f>SUM(G15:G160)</f>
        <v>0</v>
      </c>
    </row>
    <row r="162" spans="1:7">
      <c r="A162" s="5"/>
      <c r="B162" s="80"/>
      <c r="C162" s="61"/>
      <c r="D162" s="78">
        <v>498</v>
      </c>
      <c r="E162" s="89" t="s">
        <v>118</v>
      </c>
      <c r="F162" s="90">
        <f>E161+F161</f>
        <v>0</v>
      </c>
      <c r="G162" s="91"/>
    </row>
    <row r="163" spans="1:7">
      <c r="A163" s="5"/>
      <c r="B163" s="5"/>
      <c r="C163" s="6"/>
      <c r="D163" s="6"/>
      <c r="E163" s="6"/>
      <c r="F163" s="6"/>
      <c r="G163" s="6"/>
    </row>
    <row r="164" spans="1:7">
      <c r="A164" s="1"/>
      <c r="C164"/>
      <c r="D164"/>
      <c r="E164"/>
      <c r="F164"/>
    </row>
    <row r="165" spans="1:7" ht="13.5" customHeight="1">
      <c r="A165" s="1"/>
      <c r="C165"/>
      <c r="D165"/>
      <c r="E165"/>
      <c r="F165"/>
      <c r="G165"/>
    </row>
    <row r="166" spans="1:7" hidden="1">
      <c r="A166" s="1"/>
      <c r="C166"/>
      <c r="D166"/>
      <c r="E166"/>
      <c r="F166"/>
      <c r="G166"/>
    </row>
    <row r="167" spans="1:7" ht="25.5" customHeight="1">
      <c r="A167" s="1"/>
      <c r="B167" s="30" t="s">
        <v>215</v>
      </c>
      <c r="C167" s="134"/>
      <c r="D167" s="134"/>
      <c r="E167" s="87"/>
      <c r="F167" s="87"/>
      <c r="G167" s="24"/>
    </row>
    <row r="168" spans="1:7">
      <c r="A168" s="1"/>
      <c r="C168"/>
      <c r="D168"/>
      <c r="E168" s="133" t="s">
        <v>190</v>
      </c>
      <c r="F168" s="133" t="s">
        <v>191</v>
      </c>
      <c r="G168"/>
    </row>
    <row r="169" spans="1:7">
      <c r="A169" s="1"/>
      <c r="B169" s="83" t="s">
        <v>14</v>
      </c>
      <c r="C169" s="60"/>
      <c r="D169" s="78">
        <v>740</v>
      </c>
      <c r="E169" s="87"/>
      <c r="F169" s="87"/>
      <c r="G169" s="24">
        <f t="shared" ref="G169:G238" si="5">(E169+F169)*D169</f>
        <v>0</v>
      </c>
    </row>
    <row r="170" spans="1:7">
      <c r="A170" s="1"/>
      <c r="B170" s="83" t="s">
        <v>4</v>
      </c>
      <c r="C170" s="60"/>
      <c r="D170" s="78">
        <v>740</v>
      </c>
      <c r="E170" s="87"/>
      <c r="F170" s="87"/>
      <c r="G170" s="24">
        <f t="shared" si="5"/>
        <v>0</v>
      </c>
    </row>
    <row r="171" spans="1:7">
      <c r="A171" s="1"/>
      <c r="B171" s="83" t="s">
        <v>5</v>
      </c>
      <c r="C171" s="60"/>
      <c r="D171" s="78">
        <v>740</v>
      </c>
      <c r="E171" s="87"/>
      <c r="F171" s="87"/>
      <c r="G171" s="24">
        <f t="shared" si="5"/>
        <v>0</v>
      </c>
    </row>
    <row r="172" spans="1:7">
      <c r="A172" s="1"/>
      <c r="B172" s="59" t="s">
        <v>17</v>
      </c>
      <c r="C172" s="60"/>
      <c r="D172" s="78">
        <v>740</v>
      </c>
      <c r="E172" s="87"/>
      <c r="F172" s="87"/>
      <c r="G172" s="24">
        <f t="shared" si="5"/>
        <v>0</v>
      </c>
    </row>
    <row r="173" spans="1:7">
      <c r="A173" s="1"/>
      <c r="B173" s="83" t="s">
        <v>2</v>
      </c>
      <c r="C173" s="60"/>
      <c r="D173" s="78">
        <v>740</v>
      </c>
      <c r="E173" s="87"/>
      <c r="F173" s="87"/>
      <c r="G173" s="24">
        <f t="shared" si="5"/>
        <v>0</v>
      </c>
    </row>
    <row r="174" spans="1:7">
      <c r="A174" s="1"/>
      <c r="B174" s="59" t="s">
        <v>105</v>
      </c>
      <c r="C174" s="60"/>
      <c r="D174" s="78">
        <v>740</v>
      </c>
      <c r="E174" s="87"/>
      <c r="F174" s="87"/>
      <c r="G174" s="24">
        <f t="shared" si="5"/>
        <v>0</v>
      </c>
    </row>
    <row r="175" spans="1:7">
      <c r="A175" s="1"/>
      <c r="B175" s="146" t="s">
        <v>237</v>
      </c>
      <c r="C175" s="60"/>
      <c r="D175" s="78">
        <v>740</v>
      </c>
      <c r="E175" s="87"/>
      <c r="F175" s="87"/>
      <c r="G175" s="24">
        <f>(E175+F175)*D175</f>
        <v>0</v>
      </c>
    </row>
    <row r="176" spans="1:7">
      <c r="A176" s="1"/>
      <c r="B176" s="83" t="s">
        <v>6</v>
      </c>
      <c r="C176" s="60"/>
      <c r="D176" s="78">
        <v>740</v>
      </c>
      <c r="E176" s="87"/>
      <c r="F176" s="87"/>
      <c r="G176" s="24">
        <f t="shared" si="5"/>
        <v>0</v>
      </c>
    </row>
    <row r="177" spans="1:7">
      <c r="A177" s="1"/>
      <c r="B177" s="59" t="s">
        <v>7</v>
      </c>
      <c r="C177" s="60"/>
      <c r="D177" s="78">
        <v>740</v>
      </c>
      <c r="E177" s="87"/>
      <c r="F177" s="87"/>
      <c r="G177" s="24">
        <f t="shared" si="5"/>
        <v>0</v>
      </c>
    </row>
    <row r="178" spans="1:7">
      <c r="A178" s="1"/>
      <c r="B178" s="59" t="s">
        <v>104</v>
      </c>
      <c r="C178" s="60"/>
      <c r="D178" s="78">
        <v>740</v>
      </c>
      <c r="E178" s="87"/>
      <c r="F178" s="87"/>
      <c r="G178" s="24">
        <f t="shared" si="5"/>
        <v>0</v>
      </c>
    </row>
    <row r="179" spans="1:7">
      <c r="A179" s="1"/>
      <c r="B179" s="59" t="s">
        <v>25</v>
      </c>
      <c r="C179" s="60"/>
      <c r="D179" s="78">
        <v>740</v>
      </c>
      <c r="E179" s="87"/>
      <c r="F179" s="87"/>
      <c r="G179" s="24">
        <f t="shared" si="5"/>
        <v>0</v>
      </c>
    </row>
    <row r="180" spans="1:7">
      <c r="A180" s="1"/>
      <c r="B180" s="59" t="s">
        <v>24</v>
      </c>
      <c r="C180" s="60"/>
      <c r="D180" s="78">
        <v>740</v>
      </c>
      <c r="E180" s="87"/>
      <c r="F180" s="87"/>
      <c r="G180" s="24">
        <f t="shared" si="5"/>
        <v>0</v>
      </c>
    </row>
    <row r="181" spans="1:7">
      <c r="A181" s="1"/>
      <c r="B181" s="59" t="s">
        <v>61</v>
      </c>
      <c r="C181" s="60"/>
      <c r="D181" s="78">
        <v>740</v>
      </c>
      <c r="E181" s="87"/>
      <c r="F181" s="87"/>
      <c r="G181" s="24">
        <f t="shared" si="5"/>
        <v>0</v>
      </c>
    </row>
    <row r="182" spans="1:7">
      <c r="A182" s="1"/>
      <c r="B182" s="59" t="s">
        <v>8</v>
      </c>
      <c r="C182" s="60"/>
      <c r="D182" s="78">
        <v>740</v>
      </c>
      <c r="E182" s="87"/>
      <c r="F182" s="87"/>
      <c r="G182" s="24">
        <f t="shared" si="5"/>
        <v>0</v>
      </c>
    </row>
    <row r="183" spans="1:7">
      <c r="A183" s="1"/>
      <c r="B183" s="83" t="s">
        <v>3</v>
      </c>
      <c r="C183" s="60"/>
      <c r="D183" s="78">
        <v>740</v>
      </c>
      <c r="E183" s="87"/>
      <c r="F183" s="87"/>
      <c r="G183" s="24">
        <f t="shared" si="5"/>
        <v>0</v>
      </c>
    </row>
    <row r="184" spans="1:7">
      <c r="A184" s="1"/>
      <c r="B184" s="59" t="s">
        <v>16</v>
      </c>
      <c r="C184" s="60"/>
      <c r="D184" s="78">
        <v>740</v>
      </c>
      <c r="E184" s="87"/>
      <c r="F184" s="87"/>
      <c r="G184" s="24">
        <f t="shared" si="5"/>
        <v>0</v>
      </c>
    </row>
    <row r="185" spans="1:7">
      <c r="A185" s="1"/>
      <c r="B185" s="59" t="s">
        <v>113</v>
      </c>
      <c r="C185" s="60"/>
      <c r="D185" s="78">
        <v>740</v>
      </c>
      <c r="E185" s="87"/>
      <c r="F185" s="87"/>
      <c r="G185" s="24">
        <f t="shared" si="5"/>
        <v>0</v>
      </c>
    </row>
    <row r="186" spans="1:7">
      <c r="A186" s="1"/>
      <c r="B186" s="59" t="s">
        <v>108</v>
      </c>
      <c r="C186" s="60"/>
      <c r="D186" s="78">
        <v>740</v>
      </c>
      <c r="E186" s="87"/>
      <c r="F186" s="87"/>
      <c r="G186" s="24">
        <f t="shared" si="5"/>
        <v>0</v>
      </c>
    </row>
    <row r="187" spans="1:7">
      <c r="A187" s="1"/>
      <c r="B187" s="59" t="s">
        <v>62</v>
      </c>
      <c r="C187" s="60"/>
      <c r="D187" s="78">
        <v>740</v>
      </c>
      <c r="E187" s="87"/>
      <c r="F187" s="87"/>
      <c r="G187" s="24">
        <f t="shared" si="5"/>
        <v>0</v>
      </c>
    </row>
    <row r="188" spans="1:7">
      <c r="A188" s="1"/>
      <c r="B188" s="59" t="s">
        <v>34</v>
      </c>
      <c r="C188" s="60"/>
      <c r="D188" s="78">
        <v>740</v>
      </c>
      <c r="E188" s="87"/>
      <c r="F188" s="87"/>
      <c r="G188" s="24">
        <f t="shared" si="5"/>
        <v>0</v>
      </c>
    </row>
    <row r="189" spans="1:7">
      <c r="A189" s="1"/>
      <c r="B189" s="59" t="s">
        <v>111</v>
      </c>
      <c r="C189" s="60"/>
      <c r="D189" s="78">
        <v>740</v>
      </c>
      <c r="E189" s="87"/>
      <c r="F189" s="87"/>
      <c r="G189" s="24">
        <f t="shared" si="5"/>
        <v>0</v>
      </c>
    </row>
    <row r="190" spans="1:7">
      <c r="A190" s="1"/>
      <c r="B190" s="83" t="s">
        <v>42</v>
      </c>
      <c r="C190" s="60"/>
      <c r="D190" s="78">
        <v>740</v>
      </c>
      <c r="E190" s="87"/>
      <c r="F190" s="87"/>
      <c r="G190" s="24">
        <f t="shared" si="5"/>
        <v>0</v>
      </c>
    </row>
    <row r="191" spans="1:7">
      <c r="A191" s="1"/>
      <c r="B191" s="83" t="s">
        <v>10</v>
      </c>
      <c r="C191" s="60"/>
      <c r="D191" s="78">
        <v>740</v>
      </c>
      <c r="E191" s="87"/>
      <c r="F191" s="87"/>
      <c r="G191" s="24">
        <f t="shared" si="5"/>
        <v>0</v>
      </c>
    </row>
    <row r="192" spans="1:7">
      <c r="A192" s="1"/>
      <c r="B192" s="59" t="s">
        <v>45</v>
      </c>
      <c r="C192" s="60"/>
      <c r="D192" s="78">
        <v>740</v>
      </c>
      <c r="E192" s="87"/>
      <c r="F192" s="87"/>
      <c r="G192" s="24">
        <f t="shared" si="5"/>
        <v>0</v>
      </c>
    </row>
    <row r="193" spans="1:7">
      <c r="A193" s="1"/>
      <c r="B193" s="59" t="s">
        <v>40</v>
      </c>
      <c r="C193" s="60"/>
      <c r="D193" s="78">
        <v>740</v>
      </c>
      <c r="E193" s="87"/>
      <c r="F193" s="87"/>
      <c r="G193" s="24">
        <f t="shared" si="5"/>
        <v>0</v>
      </c>
    </row>
    <row r="194" spans="1:7">
      <c r="A194" s="1"/>
      <c r="B194" s="59" t="s">
        <v>47</v>
      </c>
      <c r="C194" s="60"/>
      <c r="D194" s="78">
        <v>740</v>
      </c>
      <c r="E194" s="87"/>
      <c r="F194" s="87"/>
      <c r="G194" s="24">
        <f t="shared" si="5"/>
        <v>0</v>
      </c>
    </row>
    <row r="195" spans="1:7">
      <c r="A195" s="1"/>
      <c r="B195" s="59" t="s">
        <v>18</v>
      </c>
      <c r="C195" s="60"/>
      <c r="D195" s="78">
        <v>740</v>
      </c>
      <c r="E195" s="87"/>
      <c r="F195" s="87"/>
      <c r="G195" s="24">
        <f t="shared" si="5"/>
        <v>0</v>
      </c>
    </row>
    <row r="196" spans="1:7">
      <c r="A196" s="1"/>
      <c r="B196" s="59" t="s">
        <v>63</v>
      </c>
      <c r="C196" s="60"/>
      <c r="D196" s="78">
        <v>740</v>
      </c>
      <c r="E196" s="87"/>
      <c r="F196" s="87"/>
      <c r="G196" s="24">
        <f t="shared" si="5"/>
        <v>0</v>
      </c>
    </row>
    <row r="197" spans="1:7">
      <c r="A197" s="1"/>
      <c r="B197" s="59" t="s">
        <v>15</v>
      </c>
      <c r="C197" s="60"/>
      <c r="D197" s="78">
        <v>740</v>
      </c>
      <c r="E197" s="87"/>
      <c r="F197" s="87"/>
      <c r="G197" s="24">
        <f t="shared" si="5"/>
        <v>0</v>
      </c>
    </row>
    <row r="198" spans="1:7">
      <c r="A198" s="1"/>
      <c r="B198" s="59" t="s">
        <v>58</v>
      </c>
      <c r="C198" s="60"/>
      <c r="D198" s="78">
        <v>740</v>
      </c>
      <c r="E198" s="87"/>
      <c r="F198" s="87"/>
      <c r="G198" s="24">
        <f t="shared" si="5"/>
        <v>0</v>
      </c>
    </row>
    <row r="199" spans="1:7">
      <c r="A199" s="1"/>
      <c r="B199" s="59" t="s">
        <v>411</v>
      </c>
      <c r="C199" s="60"/>
      <c r="D199" s="78">
        <v>740</v>
      </c>
      <c r="E199" s="87"/>
      <c r="F199" s="87"/>
      <c r="G199" s="24">
        <f t="shared" si="5"/>
        <v>0</v>
      </c>
    </row>
    <row r="200" spans="1:7">
      <c r="A200" s="1"/>
      <c r="B200" s="59" t="s">
        <v>20</v>
      </c>
      <c r="C200" s="60"/>
      <c r="D200" s="78">
        <v>740</v>
      </c>
      <c r="E200" s="87"/>
      <c r="F200" s="87"/>
      <c r="G200" s="24">
        <f t="shared" si="5"/>
        <v>0</v>
      </c>
    </row>
    <row r="201" spans="1:7">
      <c r="A201" s="1"/>
      <c r="B201" s="59" t="s">
        <v>106</v>
      </c>
      <c r="C201" s="60"/>
      <c r="D201" s="78">
        <v>740</v>
      </c>
      <c r="E201" s="87"/>
      <c r="F201" s="87"/>
      <c r="G201" s="24">
        <f t="shared" si="5"/>
        <v>0</v>
      </c>
    </row>
    <row r="202" spans="1:7">
      <c r="A202" s="1"/>
      <c r="B202" s="59" t="s">
        <v>101</v>
      </c>
      <c r="C202" s="60"/>
      <c r="D202" s="78">
        <v>740</v>
      </c>
      <c r="E202" s="87"/>
      <c r="F202" s="87"/>
      <c r="G202" s="24">
        <f t="shared" si="5"/>
        <v>0</v>
      </c>
    </row>
    <row r="203" spans="1:7">
      <c r="A203" s="1"/>
      <c r="B203" s="59" t="s">
        <v>102</v>
      </c>
      <c r="C203" s="60"/>
      <c r="D203" s="78">
        <v>740</v>
      </c>
      <c r="E203" s="87"/>
      <c r="F203" s="87"/>
      <c r="G203" s="24">
        <f t="shared" si="5"/>
        <v>0</v>
      </c>
    </row>
    <row r="204" spans="1:7">
      <c r="A204" s="1"/>
      <c r="B204" s="83" t="s">
        <v>59</v>
      </c>
      <c r="C204" s="60"/>
      <c r="D204" s="78">
        <v>740</v>
      </c>
      <c r="E204" s="87"/>
      <c r="F204" s="87"/>
      <c r="G204" s="24">
        <f t="shared" si="5"/>
        <v>0</v>
      </c>
    </row>
    <row r="205" spans="1:7">
      <c r="A205" s="1"/>
      <c r="B205" s="59" t="s">
        <v>107</v>
      </c>
      <c r="C205" s="60"/>
      <c r="D205" s="78">
        <v>740</v>
      </c>
      <c r="E205" s="87"/>
      <c r="F205" s="87"/>
      <c r="G205" s="24">
        <f t="shared" si="5"/>
        <v>0</v>
      </c>
    </row>
    <row r="206" spans="1:7">
      <c r="A206" s="1"/>
      <c r="B206" s="59" t="s">
        <v>21</v>
      </c>
      <c r="C206" s="60"/>
      <c r="D206" s="78">
        <v>740</v>
      </c>
      <c r="E206" s="87"/>
      <c r="F206" s="87"/>
      <c r="G206" s="24">
        <f t="shared" si="5"/>
        <v>0</v>
      </c>
    </row>
    <row r="207" spans="1:7">
      <c r="A207" s="1"/>
      <c r="B207" s="59" t="s">
        <v>55</v>
      </c>
      <c r="C207" s="60"/>
      <c r="D207" s="78">
        <v>740</v>
      </c>
      <c r="E207" s="87"/>
      <c r="F207" s="87"/>
      <c r="G207" s="24">
        <f t="shared" si="5"/>
        <v>0</v>
      </c>
    </row>
    <row r="208" spans="1:7">
      <c r="A208" s="1"/>
      <c r="B208" s="59" t="s">
        <v>103</v>
      </c>
      <c r="C208" s="60"/>
      <c r="D208" s="78">
        <v>740</v>
      </c>
      <c r="E208" s="87"/>
      <c r="F208" s="87"/>
      <c r="G208" s="24">
        <f t="shared" si="5"/>
        <v>0</v>
      </c>
    </row>
    <row r="209" spans="1:7">
      <c r="A209" s="1"/>
      <c r="B209" s="59" t="s">
        <v>23</v>
      </c>
      <c r="C209" s="60"/>
      <c r="D209" s="78">
        <v>740</v>
      </c>
      <c r="E209" s="87"/>
      <c r="F209" s="87"/>
      <c r="G209" s="24">
        <f t="shared" si="5"/>
        <v>0</v>
      </c>
    </row>
    <row r="210" spans="1:7">
      <c r="A210" s="1"/>
      <c r="B210" s="59" t="s">
        <v>51</v>
      </c>
      <c r="C210" s="60"/>
      <c r="D210" s="78">
        <v>740</v>
      </c>
      <c r="E210" s="87"/>
      <c r="F210" s="87"/>
      <c r="G210" s="24">
        <f t="shared" si="5"/>
        <v>0</v>
      </c>
    </row>
    <row r="211" spans="1:7">
      <c r="A211" s="1"/>
      <c r="B211" s="59" t="s">
        <v>178</v>
      </c>
      <c r="C211" s="60"/>
      <c r="D211" s="78">
        <v>740</v>
      </c>
      <c r="E211" s="87"/>
      <c r="F211" s="87"/>
      <c r="G211" s="24">
        <f t="shared" si="5"/>
        <v>0</v>
      </c>
    </row>
    <row r="212" spans="1:7">
      <c r="A212" s="1"/>
      <c r="B212" s="59" t="s">
        <v>112</v>
      </c>
      <c r="C212" s="60"/>
      <c r="D212" s="78">
        <v>740</v>
      </c>
      <c r="E212" s="87"/>
      <c r="F212" s="87"/>
      <c r="G212" s="24">
        <f t="shared" si="5"/>
        <v>0</v>
      </c>
    </row>
    <row r="213" spans="1:7">
      <c r="A213" s="1"/>
      <c r="B213" s="59" t="s">
        <v>412</v>
      </c>
      <c r="C213" s="60"/>
      <c r="D213" s="78">
        <v>740</v>
      </c>
      <c r="E213" s="87"/>
      <c r="F213" s="87"/>
      <c r="G213" s="24">
        <f t="shared" si="5"/>
        <v>0</v>
      </c>
    </row>
    <row r="214" spans="1:7">
      <c r="A214" s="1"/>
      <c r="B214" s="59" t="s">
        <v>48</v>
      </c>
      <c r="C214" s="60"/>
      <c r="D214" s="78">
        <v>740</v>
      </c>
      <c r="E214" s="87"/>
      <c r="F214" s="87"/>
      <c r="G214" s="24">
        <f t="shared" si="5"/>
        <v>0</v>
      </c>
    </row>
    <row r="215" spans="1:7">
      <c r="A215" s="1"/>
      <c r="B215" s="59" t="s">
        <v>56</v>
      </c>
      <c r="C215" s="60"/>
      <c r="D215" s="78">
        <v>740</v>
      </c>
      <c r="E215" s="87"/>
      <c r="F215" s="87"/>
      <c r="G215" s="24">
        <f t="shared" si="5"/>
        <v>0</v>
      </c>
    </row>
    <row r="216" spans="1:7">
      <c r="A216" s="1"/>
      <c r="B216" s="83" t="s">
        <v>110</v>
      </c>
      <c r="C216" s="60"/>
      <c r="D216" s="78">
        <v>740</v>
      </c>
      <c r="E216" s="87"/>
      <c r="F216" s="87"/>
      <c r="G216" s="24">
        <f t="shared" si="5"/>
        <v>0</v>
      </c>
    </row>
    <row r="217" spans="1:7">
      <c r="A217" s="1"/>
      <c r="B217" s="59" t="s">
        <v>109</v>
      </c>
      <c r="C217" s="60"/>
      <c r="D217" s="78">
        <v>740</v>
      </c>
      <c r="E217" s="87"/>
      <c r="F217" s="87"/>
      <c r="G217" s="24">
        <f t="shared" si="5"/>
        <v>0</v>
      </c>
    </row>
    <row r="218" spans="1:7">
      <c r="A218" s="1"/>
      <c r="B218" s="59" t="s">
        <v>19</v>
      </c>
      <c r="C218" s="60"/>
      <c r="D218" s="78">
        <v>740</v>
      </c>
      <c r="E218" s="87"/>
      <c r="F218" s="87"/>
      <c r="G218" s="24">
        <f t="shared" si="5"/>
        <v>0</v>
      </c>
    </row>
    <row r="219" spans="1:7">
      <c r="A219" s="1"/>
      <c r="B219" s="79" t="s">
        <v>175</v>
      </c>
      <c r="C219" s="60"/>
      <c r="D219" s="78">
        <v>740</v>
      </c>
      <c r="E219" s="87"/>
      <c r="F219" s="87"/>
      <c r="G219" s="24">
        <f t="shared" si="5"/>
        <v>0</v>
      </c>
    </row>
    <row r="220" spans="1:7">
      <c r="A220" s="1"/>
      <c r="B220" s="59" t="s">
        <v>60</v>
      </c>
      <c r="C220" s="60"/>
      <c r="D220" s="78">
        <v>740</v>
      </c>
      <c r="E220" s="87"/>
      <c r="F220" s="87"/>
      <c r="G220" s="24">
        <f t="shared" si="5"/>
        <v>0</v>
      </c>
    </row>
    <row r="221" spans="1:7">
      <c r="A221" s="1"/>
      <c r="B221" s="59" t="s">
        <v>49</v>
      </c>
      <c r="C221" s="60"/>
      <c r="D221" s="78">
        <v>740</v>
      </c>
      <c r="E221" s="87"/>
      <c r="F221" s="87"/>
      <c r="G221" s="24">
        <f t="shared" si="5"/>
        <v>0</v>
      </c>
    </row>
    <row r="222" spans="1:7">
      <c r="A222" s="1"/>
      <c r="B222" s="83" t="s">
        <v>69</v>
      </c>
      <c r="C222" s="60"/>
      <c r="D222" s="78">
        <v>740</v>
      </c>
      <c r="E222" s="87"/>
      <c r="F222" s="87"/>
      <c r="G222" s="24">
        <f t="shared" si="5"/>
        <v>0</v>
      </c>
    </row>
    <row r="223" spans="1:7">
      <c r="A223" s="1"/>
      <c r="B223" s="146" t="s">
        <v>238</v>
      </c>
      <c r="C223" s="60"/>
      <c r="D223" s="78">
        <v>740</v>
      </c>
      <c r="E223" s="87"/>
      <c r="F223" s="87"/>
      <c r="G223" s="24">
        <f>(E223+F223)*D223</f>
        <v>0</v>
      </c>
    </row>
    <row r="224" spans="1:7">
      <c r="A224" s="1"/>
      <c r="B224" s="146" t="s">
        <v>239</v>
      </c>
      <c r="C224" s="60"/>
      <c r="D224" s="78">
        <v>740</v>
      </c>
      <c r="E224" s="87"/>
      <c r="F224" s="87"/>
      <c r="G224" s="24">
        <f>(E224+F224)*D224</f>
        <v>0</v>
      </c>
    </row>
    <row r="225" spans="1:7">
      <c r="A225" s="1"/>
      <c r="B225" s="59" t="s">
        <v>179</v>
      </c>
      <c r="C225" s="60"/>
      <c r="D225" s="78">
        <v>740</v>
      </c>
      <c r="E225" s="87"/>
      <c r="F225" s="87"/>
      <c r="G225" s="24">
        <f t="shared" si="5"/>
        <v>0</v>
      </c>
    </row>
    <row r="226" spans="1:7">
      <c r="A226" s="1"/>
      <c r="B226" s="83" t="s">
        <v>9</v>
      </c>
      <c r="C226" s="60"/>
      <c r="D226" s="78">
        <v>740</v>
      </c>
      <c r="E226" s="87"/>
      <c r="F226" s="87"/>
      <c r="G226" s="24">
        <f t="shared" si="5"/>
        <v>0</v>
      </c>
    </row>
    <row r="227" spans="1:7">
      <c r="A227" s="1"/>
      <c r="B227" s="59" t="s">
        <v>96</v>
      </c>
      <c r="C227" s="60"/>
      <c r="D227" s="78">
        <v>740</v>
      </c>
      <c r="E227" s="87"/>
      <c r="F227" s="87"/>
      <c r="G227" s="24">
        <f t="shared" si="5"/>
        <v>0</v>
      </c>
    </row>
    <row r="228" spans="1:7">
      <c r="A228" s="1"/>
      <c r="B228" s="59" t="s">
        <v>68</v>
      </c>
      <c r="C228" s="60"/>
      <c r="D228" s="78">
        <v>740</v>
      </c>
      <c r="E228" s="87"/>
      <c r="F228" s="87"/>
      <c r="G228" s="24">
        <f t="shared" si="5"/>
        <v>0</v>
      </c>
    </row>
    <row r="229" spans="1:7">
      <c r="A229" s="1"/>
      <c r="B229" s="79" t="s">
        <v>180</v>
      </c>
      <c r="C229" s="60"/>
      <c r="D229" s="78">
        <v>740</v>
      </c>
      <c r="E229" s="87"/>
      <c r="F229" s="87"/>
      <c r="G229" s="24">
        <f t="shared" si="5"/>
        <v>0</v>
      </c>
    </row>
    <row r="230" spans="1:7">
      <c r="A230" s="1"/>
      <c r="B230" s="66" t="s">
        <v>65</v>
      </c>
      <c r="C230" s="60"/>
      <c r="D230" s="78">
        <v>740</v>
      </c>
      <c r="E230" s="87"/>
      <c r="F230" s="87"/>
      <c r="G230" s="24">
        <f t="shared" si="5"/>
        <v>0</v>
      </c>
    </row>
    <row r="231" spans="1:7">
      <c r="A231" s="1"/>
      <c r="B231" s="147" t="s">
        <v>240</v>
      </c>
      <c r="C231" s="60"/>
      <c r="D231" s="78">
        <v>740</v>
      </c>
      <c r="E231" s="87"/>
      <c r="F231" s="87"/>
      <c r="G231" s="24">
        <f>(E231+F231)*D231</f>
        <v>0</v>
      </c>
    </row>
    <row r="232" spans="1:7">
      <c r="A232" s="1"/>
      <c r="B232" s="83" t="s">
        <v>12</v>
      </c>
      <c r="C232" s="60"/>
      <c r="D232" s="78">
        <v>740</v>
      </c>
      <c r="E232" s="87"/>
      <c r="F232" s="87"/>
      <c r="G232" s="24">
        <f t="shared" si="5"/>
        <v>0</v>
      </c>
    </row>
    <row r="233" spans="1:7">
      <c r="A233" s="1"/>
      <c r="B233" s="146" t="s">
        <v>241</v>
      </c>
      <c r="C233" s="60"/>
      <c r="D233" s="78">
        <v>740</v>
      </c>
      <c r="E233" s="87"/>
      <c r="F233" s="87"/>
      <c r="G233" s="24">
        <f>(E233+F233)*D233</f>
        <v>0</v>
      </c>
    </row>
    <row r="234" spans="1:7">
      <c r="A234" s="1"/>
      <c r="B234" s="59" t="s">
        <v>11</v>
      </c>
      <c r="C234" s="60"/>
      <c r="D234" s="78">
        <v>740</v>
      </c>
      <c r="E234" s="87"/>
      <c r="F234" s="87"/>
      <c r="G234" s="24">
        <f t="shared" si="5"/>
        <v>0</v>
      </c>
    </row>
    <row r="235" spans="1:7" hidden="1">
      <c r="A235" s="1"/>
      <c r="B235" s="59" t="s">
        <v>413</v>
      </c>
      <c r="C235" s="60"/>
      <c r="D235" s="78">
        <v>740</v>
      </c>
      <c r="E235" s="87"/>
      <c r="F235" s="87"/>
      <c r="G235" s="24">
        <f>(E235+F235)*D235</f>
        <v>0</v>
      </c>
    </row>
    <row r="236" spans="1:7">
      <c r="A236" s="1"/>
      <c r="B236" s="59" t="s">
        <v>35</v>
      </c>
      <c r="C236" s="60"/>
      <c r="D236" s="78">
        <v>740</v>
      </c>
      <c r="E236" s="87"/>
      <c r="F236" s="87"/>
      <c r="G236" s="24">
        <f t="shared" si="5"/>
        <v>0</v>
      </c>
    </row>
    <row r="237" spans="1:7">
      <c r="A237" s="1"/>
      <c r="B237" s="59" t="s">
        <v>13</v>
      </c>
      <c r="C237" s="60"/>
      <c r="D237" s="78">
        <v>740</v>
      </c>
      <c r="E237" s="87"/>
      <c r="F237" s="87"/>
      <c r="G237" s="24">
        <f t="shared" si="5"/>
        <v>0</v>
      </c>
    </row>
    <row r="238" spans="1:7">
      <c r="A238" s="1"/>
      <c r="B238" s="59" t="s">
        <v>171</v>
      </c>
      <c r="C238" s="60"/>
      <c r="D238" s="78">
        <v>740</v>
      </c>
      <c r="E238" s="87"/>
      <c r="F238" s="87"/>
      <c r="G238" s="24">
        <f t="shared" si="5"/>
        <v>0</v>
      </c>
    </row>
    <row r="239" spans="1:7">
      <c r="A239" s="1"/>
      <c r="B239" s="59" t="s">
        <v>33</v>
      </c>
      <c r="C239" s="60"/>
      <c r="D239" s="78">
        <v>740</v>
      </c>
      <c r="E239" s="87"/>
      <c r="F239" s="87"/>
      <c r="G239" s="24">
        <f>(E239+F239)*D239</f>
        <v>0</v>
      </c>
    </row>
    <row r="240" spans="1:7">
      <c r="A240" s="1"/>
      <c r="B240" s="59" t="s">
        <v>67</v>
      </c>
      <c r="C240" s="60"/>
      <c r="D240" s="78">
        <v>740</v>
      </c>
      <c r="E240" s="87"/>
      <c r="F240" s="87"/>
      <c r="G240" s="24">
        <f>(E240+F240)*D240</f>
        <v>0</v>
      </c>
    </row>
    <row r="241" spans="1:7">
      <c r="A241" s="1"/>
      <c r="B241" s="59" t="s">
        <v>50</v>
      </c>
      <c r="C241" s="60"/>
      <c r="D241" s="78">
        <v>740</v>
      </c>
      <c r="E241" s="87"/>
      <c r="F241" s="87"/>
      <c r="G241" s="24">
        <f>(E241+F241)*D241</f>
        <v>0</v>
      </c>
    </row>
    <row r="242" spans="1:7">
      <c r="A242" s="1"/>
      <c r="B242" s="59" t="s">
        <v>46</v>
      </c>
      <c r="C242" s="60"/>
      <c r="D242" s="78">
        <v>740</v>
      </c>
      <c r="E242" s="87"/>
      <c r="F242" s="87"/>
      <c r="G242" s="24">
        <f>(E242+F242)*D242</f>
        <v>0</v>
      </c>
    </row>
    <row r="243" spans="1:7">
      <c r="A243" s="1"/>
      <c r="B243" s="80"/>
      <c r="C243" s="61"/>
      <c r="D243" s="78"/>
      <c r="E243" s="78">
        <f>SUM(E169:E242)</f>
        <v>0</v>
      </c>
      <c r="F243" s="78">
        <f>SUM(F169:F242)</f>
        <v>0</v>
      </c>
      <c r="G243" s="88">
        <f>SUM(G169:G242)</f>
        <v>0</v>
      </c>
    </row>
    <row r="244" spans="1:7">
      <c r="A244" s="1"/>
      <c r="B244" s="80"/>
      <c r="C244" s="61"/>
      <c r="D244" s="78"/>
      <c r="E244" s="89" t="s">
        <v>118</v>
      </c>
      <c r="F244" s="90">
        <f>E243+F243</f>
        <v>0</v>
      </c>
      <c r="G244" s="91">
        <f>SUM(G169:G243)</f>
        <v>0</v>
      </c>
    </row>
    <row r="245" spans="1:7">
      <c r="A245" s="1"/>
      <c r="B245" s="1"/>
      <c r="C245" s="4"/>
      <c r="D245" s="4"/>
    </row>
    <row r="246" spans="1:7">
      <c r="A246" s="1"/>
      <c r="B246" s="1"/>
      <c r="C246" s="4"/>
      <c r="D246" s="4"/>
    </row>
    <row r="247" spans="1:7" ht="16" thickBot="1">
      <c r="A247" s="1"/>
      <c r="B247" s="1"/>
      <c r="C247" s="4"/>
      <c r="D247" s="4"/>
    </row>
    <row r="248" spans="1:7" ht="16" thickBot="1">
      <c r="A248" s="1"/>
      <c r="B248" s="126" t="s">
        <v>189</v>
      </c>
      <c r="C248" s="123"/>
      <c r="D248" s="125" t="s">
        <v>190</v>
      </c>
      <c r="E248" s="125" t="s">
        <v>43</v>
      </c>
      <c r="F248" s="125" t="s">
        <v>191</v>
      </c>
      <c r="G248" s="125" t="s">
        <v>43</v>
      </c>
    </row>
    <row r="249" spans="1:7">
      <c r="A249" s="1"/>
      <c r="B249" s="59" t="s">
        <v>192</v>
      </c>
      <c r="C249" s="122">
        <v>208</v>
      </c>
      <c r="D249" s="78">
        <f>D40</f>
        <v>504</v>
      </c>
      <c r="E249" s="78"/>
      <c r="F249" s="78">
        <f>D249+D249*0.2</f>
        <v>604.79999999999995</v>
      </c>
      <c r="G249" s="78"/>
    </row>
    <row r="250" spans="1:7">
      <c r="A250" s="1"/>
      <c r="B250" s="59" t="s">
        <v>420</v>
      </c>
      <c r="C250" s="121">
        <v>169</v>
      </c>
      <c r="D250" s="78">
        <f>D78</f>
        <v>479</v>
      </c>
      <c r="E250" s="78"/>
      <c r="F250" s="78">
        <f>D250+D250*0.2</f>
        <v>574.79999999999995</v>
      </c>
      <c r="G250" s="78"/>
    </row>
    <row r="251" spans="1:7">
      <c r="A251" s="1"/>
      <c r="C251"/>
      <c r="D251"/>
      <c r="E251"/>
      <c r="F251"/>
      <c r="G251" s="24">
        <f>D249*E249+F249*G249+D250*E250+F250*G250</f>
        <v>0</v>
      </c>
    </row>
    <row r="252" spans="1:7">
      <c r="A252" s="1"/>
      <c r="B252" s="1"/>
      <c r="C252" s="4"/>
      <c r="D252" s="4"/>
    </row>
    <row r="253" spans="1:7">
      <c r="A253" s="1"/>
      <c r="B253" s="1"/>
      <c r="C253" s="4"/>
      <c r="D253" s="4"/>
    </row>
    <row r="254" spans="1:7">
      <c r="A254" s="1"/>
      <c r="B254" s="1"/>
      <c r="C254" s="4"/>
      <c r="D254" s="4"/>
    </row>
    <row r="255" spans="1:7">
      <c r="A255" s="1"/>
      <c r="B255" s="1"/>
      <c r="C255" s="4"/>
      <c r="D255" s="4"/>
    </row>
    <row r="256" spans="1:7">
      <c r="A256" s="1"/>
      <c r="B256" s="1"/>
      <c r="C256" s="4"/>
      <c r="D256" s="4"/>
    </row>
    <row r="257" spans="1:4">
      <c r="A257" s="1"/>
      <c r="B257" s="1"/>
      <c r="C257" s="4"/>
      <c r="D257" s="4"/>
    </row>
    <row r="258" spans="1:4">
      <c r="A258" s="1"/>
      <c r="B258" s="1"/>
      <c r="C258" s="4"/>
      <c r="D258" s="4"/>
    </row>
    <row r="259" spans="1:4">
      <c r="A259" s="1"/>
      <c r="B259" s="1"/>
      <c r="C259" s="4"/>
      <c r="D259" s="4"/>
    </row>
    <row r="260" spans="1:4">
      <c r="A260" s="1"/>
      <c r="B260" s="1"/>
      <c r="C260" s="4"/>
      <c r="D260" s="4"/>
    </row>
    <row r="261" spans="1:4">
      <c r="A261" s="1"/>
      <c r="B261" s="1"/>
      <c r="C261" s="4"/>
      <c r="D261" s="4"/>
    </row>
    <row r="262" spans="1:4">
      <c r="A262" s="1"/>
      <c r="B262" s="1"/>
      <c r="C262" s="4"/>
      <c r="D262" s="4"/>
    </row>
    <row r="263" spans="1:4">
      <c r="A263" s="1"/>
      <c r="B263" s="1"/>
      <c r="C263" s="4"/>
      <c r="D263" s="4"/>
    </row>
    <row r="264" spans="1:4">
      <c r="A264" s="1"/>
      <c r="B264" s="1"/>
      <c r="C264" s="4"/>
      <c r="D264" s="4"/>
    </row>
    <row r="265" spans="1:4">
      <c r="A265" s="1"/>
      <c r="B265" s="1"/>
      <c r="C265" s="4"/>
      <c r="D265" s="4"/>
    </row>
    <row r="266" spans="1:4">
      <c r="A266" s="1"/>
      <c r="B266" s="1"/>
      <c r="C266" s="4"/>
      <c r="D266" s="4"/>
    </row>
    <row r="267" spans="1:4">
      <c r="A267" s="1"/>
      <c r="B267" s="1"/>
      <c r="C267" s="4"/>
      <c r="D267" s="4"/>
    </row>
    <row r="268" spans="1:4">
      <c r="A268" s="1"/>
      <c r="B268" s="1"/>
      <c r="C268" s="4"/>
      <c r="D268" s="4"/>
    </row>
    <row r="269" spans="1:4">
      <c r="A269" s="1"/>
      <c r="B269" s="1"/>
      <c r="C269" s="4"/>
      <c r="D269" s="4"/>
    </row>
    <row r="270" spans="1:4">
      <c r="A270" s="1"/>
      <c r="B270" s="1"/>
      <c r="C270" s="4"/>
      <c r="D270" s="4"/>
    </row>
    <row r="271" spans="1:4">
      <c r="A271" s="1"/>
      <c r="B271" s="1"/>
      <c r="C271" s="4"/>
      <c r="D271" s="4"/>
    </row>
    <row r="272" spans="1:4">
      <c r="A272" s="1"/>
      <c r="B272" s="1"/>
      <c r="C272" s="4"/>
      <c r="D272" s="4"/>
    </row>
    <row r="273" spans="1:4">
      <c r="A273" s="1"/>
      <c r="B273" s="1"/>
      <c r="C273" s="4"/>
      <c r="D273" s="4"/>
    </row>
    <row r="274" spans="1:4">
      <c r="A274" s="1"/>
      <c r="B274" s="1"/>
      <c r="C274" s="4"/>
      <c r="D274" s="4"/>
    </row>
    <row r="275" spans="1:4">
      <c r="A275" s="1"/>
      <c r="B275" s="1"/>
      <c r="C275" s="4"/>
      <c r="D275" s="4"/>
    </row>
    <row r="276" spans="1:4">
      <c r="A276" s="1"/>
      <c r="B276" s="1"/>
      <c r="C276" s="4"/>
      <c r="D276" s="4"/>
    </row>
    <row r="277" spans="1:4">
      <c r="A277" s="1"/>
      <c r="B277" s="1"/>
      <c r="C277" s="4"/>
      <c r="D277" s="4"/>
    </row>
    <row r="278" spans="1:4">
      <c r="A278" s="1"/>
      <c r="B278" s="1"/>
      <c r="C278" s="4"/>
      <c r="D278" s="4"/>
    </row>
    <row r="279" spans="1:4">
      <c r="A279" s="1"/>
      <c r="B279" s="1"/>
      <c r="C279" s="4"/>
      <c r="D279" s="4"/>
    </row>
    <row r="280" spans="1:4">
      <c r="A280" s="1"/>
      <c r="B280" s="1"/>
      <c r="C280" s="4"/>
      <c r="D280" s="4"/>
    </row>
    <row r="281" spans="1:4">
      <c r="A281" s="1"/>
      <c r="B281" s="1"/>
      <c r="C281" s="4"/>
      <c r="D281" s="4"/>
    </row>
    <row r="282" spans="1:4">
      <c r="A282" s="1"/>
      <c r="B282" s="1"/>
      <c r="C282" s="4"/>
      <c r="D282" s="4"/>
    </row>
    <row r="283" spans="1:4">
      <c r="A283" s="1"/>
      <c r="B283" s="1"/>
      <c r="C283" s="4"/>
      <c r="D283" s="4"/>
    </row>
    <row r="284" spans="1:4">
      <c r="A284" s="1"/>
      <c r="B284" s="1"/>
      <c r="C284" s="4"/>
      <c r="D284" s="4"/>
    </row>
    <row r="285" spans="1:4">
      <c r="A285" s="1"/>
      <c r="B285" s="1"/>
      <c r="C285" s="4"/>
      <c r="D285" s="4"/>
    </row>
    <row r="286" spans="1:4">
      <c r="A286" s="1"/>
      <c r="B286" s="1"/>
      <c r="C286" s="4"/>
      <c r="D286" s="4"/>
    </row>
    <row r="287" spans="1:4">
      <c r="A287" s="1"/>
      <c r="B287" s="1"/>
      <c r="C287" s="4"/>
      <c r="D287" s="4"/>
    </row>
    <row r="288" spans="1:4">
      <c r="A288" s="1"/>
      <c r="B288" s="1"/>
      <c r="C288" s="4"/>
      <c r="D288" s="4"/>
    </row>
    <row r="289" spans="1:4">
      <c r="A289" s="1"/>
      <c r="B289" s="1"/>
      <c r="C289" s="4"/>
      <c r="D289" s="4"/>
    </row>
    <row r="290" spans="1:4">
      <c r="A290" s="1"/>
      <c r="B290" s="1"/>
      <c r="C290" s="4"/>
      <c r="D290" s="4"/>
    </row>
    <row r="291" spans="1:4">
      <c r="A291" s="1"/>
      <c r="B291" s="1"/>
      <c r="C291" s="4"/>
      <c r="D291" s="4"/>
    </row>
    <row r="292" spans="1:4">
      <c r="A292" s="1"/>
      <c r="B292" s="1"/>
      <c r="C292" s="4"/>
      <c r="D292" s="4"/>
    </row>
    <row r="293" spans="1:4">
      <c r="A293" s="1"/>
      <c r="B293" s="1"/>
      <c r="C293" s="4"/>
      <c r="D293" s="4"/>
    </row>
    <row r="294" spans="1:4">
      <c r="A294" s="1"/>
      <c r="B294" s="1"/>
      <c r="C294" s="4"/>
      <c r="D294" s="4"/>
    </row>
    <row r="295" spans="1:4">
      <c r="A295" s="1"/>
      <c r="B295" s="1"/>
      <c r="C295" s="4"/>
      <c r="D295" s="4"/>
    </row>
    <row r="296" spans="1:4">
      <c r="A296" s="1"/>
      <c r="B296" s="1"/>
      <c r="C296" s="4"/>
      <c r="D296" s="4"/>
    </row>
    <row r="297" spans="1:4">
      <c r="A297" s="1"/>
      <c r="B297" s="1"/>
      <c r="C297" s="4"/>
      <c r="D297" s="4"/>
    </row>
    <row r="298" spans="1:4">
      <c r="A298" s="1"/>
      <c r="B298" s="1"/>
      <c r="C298" s="4"/>
      <c r="D298" s="4"/>
    </row>
    <row r="299" spans="1:4">
      <c r="A299" s="1"/>
      <c r="B299" s="1"/>
      <c r="C299" s="4"/>
      <c r="D299" s="4"/>
    </row>
    <row r="300" spans="1:4">
      <c r="A300" s="1"/>
      <c r="B300" s="1"/>
      <c r="C300" s="4"/>
      <c r="D300" s="4"/>
    </row>
    <row r="301" spans="1:4">
      <c r="A301" s="1"/>
      <c r="B301" s="1"/>
      <c r="C301" s="4"/>
      <c r="D301" s="4"/>
    </row>
    <row r="302" spans="1:4">
      <c r="A302" s="1"/>
      <c r="B302" s="1"/>
      <c r="C302" s="4"/>
      <c r="D302" s="4"/>
    </row>
    <row r="303" spans="1:4">
      <c r="A303" s="1"/>
      <c r="B303" s="1"/>
      <c r="C303" s="4"/>
      <c r="D303" s="4"/>
    </row>
    <row r="304" spans="1:4">
      <c r="A304" s="1"/>
      <c r="B304" s="1"/>
      <c r="C304" s="4"/>
      <c r="D304" s="4"/>
    </row>
    <row r="305" spans="1:4">
      <c r="A305" s="1"/>
      <c r="B305" s="1"/>
      <c r="C305" s="4"/>
      <c r="D305" s="4"/>
    </row>
    <row r="306" spans="1:4">
      <c r="A306" s="1"/>
      <c r="B306" s="1"/>
      <c r="C306" s="4"/>
      <c r="D306" s="4"/>
    </row>
    <row r="307" spans="1:4">
      <c r="A307" s="1"/>
      <c r="B307" s="1"/>
      <c r="C307" s="4"/>
      <c r="D307" s="4"/>
    </row>
    <row r="308" spans="1:4">
      <c r="A308" s="1"/>
      <c r="B308" s="1"/>
      <c r="C308" s="4"/>
      <c r="D308" s="4"/>
    </row>
    <row r="309" spans="1:4">
      <c r="A309" s="1"/>
      <c r="B309" s="1"/>
      <c r="C309" s="4"/>
      <c r="D309" s="4"/>
    </row>
    <row r="310" spans="1:4">
      <c r="A310" s="1"/>
      <c r="B310" s="1"/>
      <c r="C310" s="4"/>
      <c r="D310" s="4"/>
    </row>
    <row r="311" spans="1:4">
      <c r="A311" s="1"/>
      <c r="B311" s="1"/>
      <c r="C311" s="4"/>
      <c r="D311" s="4"/>
    </row>
    <row r="312" spans="1:4">
      <c r="A312" s="1"/>
      <c r="B312" s="1"/>
      <c r="C312" s="4"/>
      <c r="D312" s="4"/>
    </row>
    <row r="313" spans="1:4">
      <c r="A313" s="1"/>
      <c r="B313" s="1"/>
      <c r="C313" s="4"/>
      <c r="D313" s="4"/>
    </row>
    <row r="314" spans="1:4">
      <c r="A314" s="1"/>
      <c r="B314" s="1"/>
      <c r="C314" s="4"/>
      <c r="D314" s="4"/>
    </row>
    <row r="315" spans="1:4">
      <c r="A315" s="1"/>
      <c r="B315" s="1"/>
      <c r="C315" s="4"/>
      <c r="D315" s="4"/>
    </row>
    <row r="316" spans="1:4">
      <c r="A316" s="1"/>
      <c r="B316" s="1"/>
      <c r="C316" s="4"/>
      <c r="D316" s="4"/>
    </row>
    <row r="317" spans="1:4">
      <c r="A317" s="1"/>
      <c r="B317" s="1"/>
      <c r="C317" s="4"/>
      <c r="D317" s="4"/>
    </row>
    <row r="318" spans="1:4">
      <c r="A318" s="1"/>
      <c r="B318" s="1"/>
      <c r="C318" s="4"/>
      <c r="D318" s="4"/>
    </row>
    <row r="319" spans="1:4">
      <c r="A319" s="1"/>
      <c r="B319" s="1"/>
      <c r="C319" s="4"/>
      <c r="D319" s="4"/>
    </row>
    <row r="320" spans="1:4">
      <c r="A320" s="1"/>
      <c r="B320" s="1"/>
      <c r="C320" s="4"/>
      <c r="D320" s="4"/>
    </row>
    <row r="321" spans="1:4">
      <c r="A321" s="1"/>
      <c r="B321" s="1"/>
      <c r="C321" s="4"/>
      <c r="D321" s="4"/>
    </row>
    <row r="322" spans="1:4">
      <c r="A322" s="1"/>
      <c r="B322" s="1"/>
      <c r="C322" s="4"/>
      <c r="D322" s="4"/>
    </row>
    <row r="323" spans="1:4">
      <c r="A323" s="1"/>
      <c r="B323" s="1"/>
      <c r="C323" s="4"/>
      <c r="D323" s="4"/>
    </row>
    <row r="324" spans="1:4">
      <c r="A324" s="1"/>
      <c r="B324" s="1"/>
      <c r="C324" s="4"/>
      <c r="D324" s="4"/>
    </row>
    <row r="325" spans="1:4">
      <c r="A325" s="1"/>
      <c r="B325" s="1"/>
      <c r="C325" s="4"/>
      <c r="D325" s="4"/>
    </row>
    <row r="326" spans="1:4">
      <c r="A326" s="1"/>
      <c r="B326" s="1"/>
      <c r="C326" s="4"/>
      <c r="D326" s="4"/>
    </row>
    <row r="327" spans="1:4">
      <c r="A327" s="1"/>
      <c r="B327" s="1"/>
      <c r="C327" s="4"/>
      <c r="D327" s="4"/>
    </row>
    <row r="328" spans="1:4">
      <c r="A328" s="1"/>
      <c r="B328" s="1"/>
      <c r="C328" s="4"/>
      <c r="D328" s="4"/>
    </row>
    <row r="329" spans="1:4">
      <c r="A329" s="1"/>
      <c r="B329" s="1"/>
      <c r="C329" s="4"/>
      <c r="D329" s="4"/>
    </row>
    <row r="330" spans="1:4">
      <c r="A330" s="1"/>
      <c r="B330" s="1"/>
      <c r="C330" s="4"/>
      <c r="D330" s="4"/>
    </row>
    <row r="331" spans="1:4">
      <c r="A331" s="1"/>
      <c r="B331" s="1"/>
      <c r="C331" s="4"/>
      <c r="D331" s="4"/>
    </row>
    <row r="332" spans="1:4">
      <c r="A332" s="1"/>
      <c r="B332" s="1"/>
      <c r="C332" s="4"/>
      <c r="D332" s="4"/>
    </row>
    <row r="333" spans="1:4">
      <c r="A333" s="1"/>
      <c r="B333" s="1"/>
      <c r="C333" s="4"/>
      <c r="D333" s="4"/>
    </row>
    <row r="334" spans="1:4">
      <c r="A334" s="1"/>
      <c r="B334" s="1"/>
      <c r="C334" s="4"/>
      <c r="D334" s="4"/>
    </row>
    <row r="335" spans="1:4">
      <c r="A335" s="1"/>
      <c r="B335" s="1"/>
      <c r="C335" s="4"/>
      <c r="D335" s="4"/>
    </row>
    <row r="336" spans="1:4">
      <c r="A336" s="1"/>
      <c r="B336" s="1"/>
      <c r="C336" s="4"/>
      <c r="D336" s="4"/>
    </row>
    <row r="337" spans="1:4">
      <c r="A337" s="1"/>
      <c r="B337" s="1"/>
      <c r="C337" s="4"/>
      <c r="D337" s="4"/>
    </row>
    <row r="338" spans="1:4">
      <c r="A338" s="1"/>
      <c r="B338" s="1"/>
      <c r="C338" s="4"/>
      <c r="D338" s="4"/>
    </row>
    <row r="339" spans="1:4">
      <c r="A339" s="1"/>
      <c r="B339" s="1"/>
      <c r="C339" s="4"/>
      <c r="D339" s="4"/>
    </row>
    <row r="340" spans="1:4">
      <c r="A340" s="1"/>
      <c r="B340" s="1"/>
      <c r="C340" s="4"/>
      <c r="D340" s="4"/>
    </row>
    <row r="341" spans="1:4">
      <c r="A341" s="1"/>
      <c r="B341" s="1"/>
      <c r="C341" s="4"/>
      <c r="D341" s="4"/>
    </row>
    <row r="342" spans="1:4">
      <c r="A342" s="1"/>
      <c r="B342" s="1"/>
      <c r="C342" s="4"/>
      <c r="D342" s="4"/>
    </row>
    <row r="343" spans="1:4">
      <c r="A343" s="1"/>
      <c r="B343" s="1"/>
      <c r="C343" s="4"/>
      <c r="D343" s="4"/>
    </row>
    <row r="344" spans="1:4">
      <c r="A344" s="1"/>
      <c r="B344" s="1"/>
      <c r="C344" s="4"/>
      <c r="D344" s="4"/>
    </row>
    <row r="345" spans="1:4">
      <c r="A345" s="1"/>
      <c r="B345" s="1"/>
      <c r="C345" s="4"/>
      <c r="D345" s="4"/>
    </row>
    <row r="346" spans="1:4">
      <c r="A346" s="1"/>
      <c r="B346" s="1"/>
      <c r="C346" s="4"/>
      <c r="D346" s="4"/>
    </row>
    <row r="347" spans="1:4">
      <c r="A347" s="1"/>
      <c r="B347" s="1"/>
      <c r="C347" s="4"/>
      <c r="D347" s="4"/>
    </row>
    <row r="348" spans="1:4">
      <c r="A348" s="1"/>
      <c r="B348" s="1"/>
      <c r="C348" s="4"/>
      <c r="D348" s="4"/>
    </row>
    <row r="349" spans="1:4">
      <c r="A349" s="1"/>
      <c r="B349" s="1"/>
      <c r="C349" s="4"/>
      <c r="D349" s="4"/>
    </row>
    <row r="350" spans="1:4">
      <c r="A350" s="1"/>
      <c r="B350" s="1"/>
      <c r="C350" s="4"/>
      <c r="D350" s="4"/>
    </row>
    <row r="351" spans="1:4">
      <c r="A351" s="1"/>
      <c r="B351" s="1"/>
      <c r="C351" s="4"/>
      <c r="D351" s="4"/>
    </row>
    <row r="352" spans="1:4">
      <c r="A352" s="1"/>
      <c r="B352" s="1"/>
      <c r="C352" s="4"/>
      <c r="D352" s="4"/>
    </row>
    <row r="353" spans="1:4">
      <c r="A353" s="1"/>
      <c r="B353" s="1"/>
      <c r="C353" s="4"/>
      <c r="D353" s="4"/>
    </row>
    <row r="354" spans="1:4">
      <c r="A354" s="1"/>
      <c r="B354" s="1"/>
      <c r="C354" s="4"/>
      <c r="D354" s="4"/>
    </row>
    <row r="355" spans="1:4">
      <c r="A355" s="1"/>
      <c r="B355" s="1"/>
      <c r="C355" s="4"/>
      <c r="D355" s="4"/>
    </row>
    <row r="356" spans="1:4">
      <c r="A356" s="1"/>
      <c r="B356" s="1"/>
      <c r="C356" s="4"/>
      <c r="D356" s="4"/>
    </row>
    <row r="357" spans="1:4">
      <c r="A357" s="1"/>
      <c r="B357" s="1"/>
      <c r="C357" s="4"/>
      <c r="D357" s="4"/>
    </row>
    <row r="358" spans="1:4">
      <c r="A358" s="1"/>
      <c r="B358" s="1"/>
      <c r="C358" s="4"/>
      <c r="D358" s="4"/>
    </row>
    <row r="359" spans="1:4">
      <c r="A359" s="1"/>
      <c r="B359" s="1"/>
      <c r="C359" s="4"/>
      <c r="D359" s="4"/>
    </row>
    <row r="360" spans="1:4">
      <c r="A360" s="1"/>
      <c r="B360" s="1"/>
      <c r="C360" s="4"/>
      <c r="D360" s="4"/>
    </row>
    <row r="361" spans="1:4">
      <c r="A361" s="1"/>
      <c r="B361" s="1"/>
      <c r="C361" s="4"/>
      <c r="D361" s="4"/>
    </row>
    <row r="362" spans="1:4">
      <c r="A362" s="1"/>
      <c r="B362" s="1"/>
      <c r="C362" s="4"/>
      <c r="D362" s="4"/>
    </row>
    <row r="363" spans="1:4">
      <c r="A363" s="1"/>
      <c r="B363" s="1"/>
      <c r="C363" s="4"/>
      <c r="D363" s="4"/>
    </row>
    <row r="364" spans="1:4">
      <c r="B364" s="1"/>
      <c r="C364" s="4"/>
      <c r="D364" s="4"/>
    </row>
    <row r="365" spans="1:4">
      <c r="B365" s="1"/>
      <c r="C365" s="4"/>
      <c r="D365" s="4"/>
    </row>
    <row r="366" spans="1:4">
      <c r="B366" s="1"/>
      <c r="C366" s="4"/>
      <c r="D366" s="4"/>
    </row>
    <row r="367" spans="1:4">
      <c r="B367" s="1"/>
      <c r="C367" s="4"/>
      <c r="D367" s="4"/>
    </row>
    <row r="368" spans="1:4">
      <c r="B368" s="1"/>
      <c r="C368" s="4"/>
      <c r="D368" s="4"/>
    </row>
  </sheetData>
  <mergeCells count="6">
    <mergeCell ref="B7:G7"/>
    <mergeCell ref="E12:G12"/>
    <mergeCell ref="B12:B13"/>
    <mergeCell ref="B9:G9"/>
    <mergeCell ref="B10:G10"/>
    <mergeCell ref="D12:D13"/>
  </mergeCells>
  <phoneticPr fontId="0" type="noConversion"/>
  <pageMargins left="0.15748031496062992" right="0.17" top="0.16" bottom="0.17" header="0.31496062992125984" footer="0.31496062992125984"/>
  <pageSetup paperSize="9" scale="95" fitToHeight="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K77"/>
  <sheetViews>
    <sheetView zoomScaleNormal="100" workbookViewId="0">
      <selection activeCell="G6" sqref="F1:G6"/>
    </sheetView>
  </sheetViews>
  <sheetFormatPr baseColWidth="10" defaultColWidth="8.83203125" defaultRowHeight="15"/>
  <cols>
    <col min="1" max="1" width="3.83203125" customWidth="1"/>
    <col min="2" max="2" width="36.33203125" customWidth="1"/>
    <col min="3" max="3" width="32.6640625" customWidth="1"/>
    <col min="4" max="7" width="17.6640625" customWidth="1"/>
    <col min="8" max="8" width="14.33203125" customWidth="1"/>
    <col min="9" max="9" width="13.5" customWidth="1"/>
    <col min="10" max="10" width="10.33203125" customWidth="1"/>
  </cols>
  <sheetData>
    <row r="1" spans="1:11">
      <c r="A1" s="252"/>
      <c r="B1" s="69"/>
      <c r="C1" s="70"/>
      <c r="D1" s="72"/>
      <c r="E1" s="74"/>
      <c r="F1" s="71"/>
      <c r="G1" s="72"/>
      <c r="H1" s="73"/>
      <c r="I1" s="74"/>
    </row>
    <row r="2" spans="1:11">
      <c r="A2" s="252"/>
      <c r="B2" s="69"/>
      <c r="C2" s="70"/>
      <c r="D2" s="73"/>
      <c r="E2" s="74"/>
      <c r="F2" s="74"/>
      <c r="G2" s="73"/>
      <c r="H2" s="73"/>
      <c r="I2" s="74"/>
    </row>
    <row r="3" spans="1:11" ht="14.5" customHeight="1">
      <c r="A3" s="252"/>
      <c r="B3" s="75"/>
      <c r="C3" s="70"/>
      <c r="D3" s="73"/>
      <c r="E3" s="74"/>
      <c r="F3" s="74"/>
      <c r="G3" s="73"/>
      <c r="H3" s="73"/>
      <c r="I3" s="74"/>
    </row>
    <row r="4" spans="1:11" ht="12" customHeight="1">
      <c r="A4" s="252"/>
      <c r="B4" s="75" t="s">
        <v>95</v>
      </c>
      <c r="C4" s="70"/>
      <c r="D4" s="73"/>
      <c r="E4" s="74"/>
      <c r="F4" s="73"/>
      <c r="G4" s="73"/>
      <c r="H4" s="73"/>
      <c r="I4" s="74"/>
    </row>
    <row r="5" spans="1:11" ht="16.25" customHeight="1">
      <c r="A5" s="252"/>
      <c r="B5" s="76"/>
      <c r="C5" s="70"/>
      <c r="D5" s="73"/>
      <c r="E5" s="74"/>
      <c r="F5" s="115"/>
      <c r="G5" s="73"/>
      <c r="H5" s="73"/>
      <c r="I5" s="74"/>
    </row>
    <row r="6" spans="1:11" ht="15.75" customHeight="1" thickBot="1">
      <c r="A6" s="252"/>
      <c r="B6" s="260">
        <v>45839</v>
      </c>
      <c r="C6" s="70"/>
      <c r="D6" s="73"/>
      <c r="E6" s="74"/>
      <c r="F6" s="73"/>
      <c r="G6" s="72"/>
      <c r="H6" s="73"/>
      <c r="I6" s="74"/>
    </row>
    <row r="7" spans="1:11" s="11" customFormat="1" ht="36" customHeight="1" thickBot="1">
      <c r="B7" s="349" t="s">
        <v>429</v>
      </c>
      <c r="C7" s="350"/>
      <c r="D7" s="350"/>
      <c r="E7" s="350"/>
      <c r="F7" s="350"/>
      <c r="G7" s="350"/>
      <c r="H7" s="350"/>
      <c r="I7" s="351"/>
      <c r="J7" s="258"/>
      <c r="K7" s="258"/>
    </row>
    <row r="8" spans="1:11" ht="15.75" customHeight="1" thickBot="1">
      <c r="B8" s="213"/>
      <c r="C8" s="214"/>
      <c r="D8" s="215"/>
      <c r="E8" s="216"/>
      <c r="F8" s="215"/>
      <c r="G8" s="217"/>
      <c r="H8" s="215"/>
      <c r="I8" s="216"/>
    </row>
    <row r="9" spans="1:11" ht="37.5" customHeight="1" thickBot="1">
      <c r="B9" s="360" t="s">
        <v>442</v>
      </c>
      <c r="C9" s="361"/>
      <c r="D9" s="361"/>
      <c r="E9" s="361"/>
      <c r="F9" s="362"/>
      <c r="G9" s="106" t="s">
        <v>449</v>
      </c>
      <c r="H9" s="106" t="s">
        <v>438</v>
      </c>
      <c r="I9" s="107" t="s">
        <v>93</v>
      </c>
    </row>
    <row r="10" spans="1:11" ht="107.25" customHeight="1">
      <c r="A10" s="273"/>
      <c r="B10" s="278" t="s">
        <v>445</v>
      </c>
      <c r="C10" s="356"/>
      <c r="D10" s="356"/>
      <c r="E10" s="355" t="s">
        <v>441</v>
      </c>
      <c r="F10" s="355"/>
      <c r="G10" s="268">
        <v>328</v>
      </c>
      <c r="H10" s="280"/>
      <c r="I10" s="269">
        <f>G10*H10</f>
        <v>0</v>
      </c>
    </row>
    <row r="11" spans="1:11" ht="105" customHeight="1" thickBot="1">
      <c r="A11" s="274"/>
      <c r="B11" s="279" t="s">
        <v>446</v>
      </c>
      <c r="C11" s="357"/>
      <c r="D11" s="357"/>
      <c r="E11" s="357" t="s">
        <v>439</v>
      </c>
      <c r="F11" s="357"/>
      <c r="G11" s="271">
        <v>328</v>
      </c>
      <c r="H11" s="281"/>
      <c r="I11" s="272">
        <f>H11*G11</f>
        <v>0</v>
      </c>
    </row>
    <row r="12" spans="1:11" ht="30.75" customHeight="1" thickBot="1">
      <c r="B12" s="275"/>
      <c r="C12" s="276"/>
      <c r="D12" s="276"/>
      <c r="E12" s="276"/>
      <c r="F12" s="276"/>
      <c r="G12" s="277"/>
      <c r="H12" s="215"/>
      <c r="I12" s="266">
        <f>SUM(I10:I11)</f>
        <v>0</v>
      </c>
    </row>
    <row r="13" spans="1:11" ht="31.5" customHeight="1" thickBot="1">
      <c r="B13" s="363" t="s">
        <v>455</v>
      </c>
      <c r="C13" s="364"/>
      <c r="D13" s="364"/>
      <c r="E13" s="364"/>
      <c r="F13" s="365"/>
      <c r="G13" s="106" t="s">
        <v>450</v>
      </c>
      <c r="H13" s="106" t="s">
        <v>438</v>
      </c>
      <c r="I13" s="107" t="s">
        <v>93</v>
      </c>
    </row>
    <row r="14" spans="1:11" ht="104.25" customHeight="1">
      <c r="B14" s="267" t="s">
        <v>444</v>
      </c>
      <c r="C14" s="366"/>
      <c r="D14" s="367"/>
      <c r="E14" s="356" t="s">
        <v>447</v>
      </c>
      <c r="F14" s="356"/>
      <c r="G14" s="268">
        <v>696</v>
      </c>
      <c r="H14" s="280"/>
      <c r="I14" s="269">
        <f>G14*H14</f>
        <v>0</v>
      </c>
    </row>
    <row r="15" spans="1:11" ht="102" customHeight="1" thickBot="1">
      <c r="B15" s="270" t="s">
        <v>443</v>
      </c>
      <c r="C15" s="368"/>
      <c r="D15" s="369"/>
      <c r="E15" s="358" t="s">
        <v>448</v>
      </c>
      <c r="F15" s="359"/>
      <c r="G15" s="271">
        <v>696</v>
      </c>
      <c r="H15" s="281"/>
      <c r="I15" s="272">
        <f>G15*H15</f>
        <v>0</v>
      </c>
    </row>
    <row r="16" spans="1:11" ht="23.25" customHeight="1" thickBot="1">
      <c r="B16" s="213"/>
      <c r="C16" s="214"/>
      <c r="D16" s="215"/>
      <c r="E16" s="216"/>
      <c r="F16" s="215"/>
      <c r="G16" s="217"/>
      <c r="H16" s="215"/>
      <c r="I16" s="266">
        <f>SUM(I14:I15)</f>
        <v>0</v>
      </c>
    </row>
    <row r="17" spans="2:11" ht="30" customHeight="1" thickBot="1">
      <c r="B17" s="339" t="s">
        <v>359</v>
      </c>
      <c r="C17" s="340"/>
      <c r="D17" s="340"/>
      <c r="E17" s="340"/>
      <c r="F17" s="340"/>
      <c r="G17" s="340"/>
      <c r="H17" s="340"/>
      <c r="I17" s="341"/>
      <c r="J17" s="5"/>
      <c r="K17" s="5"/>
    </row>
    <row r="18" spans="2:11" ht="52.25" customHeight="1" thickBot="1">
      <c r="B18" s="105" t="s">
        <v>117</v>
      </c>
      <c r="C18" s="106" t="s">
        <v>119</v>
      </c>
      <c r="D18" s="106" t="s">
        <v>342</v>
      </c>
      <c r="E18" s="106" t="s">
        <v>343</v>
      </c>
      <c r="F18" s="106" t="s">
        <v>344</v>
      </c>
      <c r="G18" s="106" t="s">
        <v>345</v>
      </c>
      <c r="H18" s="106" t="s">
        <v>70</v>
      </c>
      <c r="I18" s="107" t="s">
        <v>78</v>
      </c>
      <c r="J18" s="5"/>
      <c r="K18" s="5"/>
    </row>
    <row r="19" spans="2:11" ht="30.5" customHeight="1">
      <c r="B19" s="150" t="s">
        <v>243</v>
      </c>
      <c r="C19" s="352"/>
      <c r="D19" s="102">
        <f>IF(H28&gt;=100,239,IF(H28&gt;=51,243,IF(H28&gt;=11,247,IF(H28&lt;=10,251))))</f>
        <v>251</v>
      </c>
      <c r="E19" s="102">
        <v>247</v>
      </c>
      <c r="F19" s="102">
        <v>243</v>
      </c>
      <c r="G19" s="102">
        <v>239</v>
      </c>
      <c r="H19" s="103"/>
      <c r="I19" s="104">
        <f t="shared" ref="I19:I24" si="0">D19*H19</f>
        <v>0</v>
      </c>
      <c r="J19" s="5"/>
      <c r="K19" s="5"/>
    </row>
    <row r="20" spans="2:11" ht="30.5" customHeight="1">
      <c r="B20" s="14" t="s">
        <v>244</v>
      </c>
      <c r="C20" s="353"/>
      <c r="D20" s="102">
        <f>IF(H28&gt;=100,239,IF(H28&gt;=51,243,IF(H28&gt;=11,247,IF(H28&lt;=10,251))))</f>
        <v>251</v>
      </c>
      <c r="E20" s="102">
        <v>247</v>
      </c>
      <c r="F20" s="102">
        <v>243</v>
      </c>
      <c r="G20" s="102">
        <v>239</v>
      </c>
      <c r="H20" s="19"/>
      <c r="I20" s="24">
        <f t="shared" si="0"/>
        <v>0</v>
      </c>
      <c r="J20" s="5"/>
      <c r="K20" s="5"/>
    </row>
    <row r="21" spans="2:11" ht="30.5" customHeight="1">
      <c r="B21" s="14" t="s">
        <v>245</v>
      </c>
      <c r="C21" s="353"/>
      <c r="D21" s="102">
        <f>IF(H28&gt;=100,239,IF(H28&gt;=51,243,IF(H28&gt;=11,247,IF(H28&lt;=10,251))))</f>
        <v>251</v>
      </c>
      <c r="E21" s="102">
        <v>247</v>
      </c>
      <c r="F21" s="102">
        <v>243</v>
      </c>
      <c r="G21" s="102">
        <v>239</v>
      </c>
      <c r="H21" s="19"/>
      <c r="I21" s="24">
        <f t="shared" si="0"/>
        <v>0</v>
      </c>
      <c r="J21" s="5"/>
      <c r="K21" s="5"/>
    </row>
    <row r="22" spans="2:11" ht="30.5" customHeight="1">
      <c r="B22" s="14" t="s">
        <v>246</v>
      </c>
      <c r="C22" s="353"/>
      <c r="D22" s="102">
        <f>IF(H28&gt;=100,239,IF(H28&gt;=51,243,IF(H28&gt;=11,247,IF(H28&lt;=10,251))))</f>
        <v>251</v>
      </c>
      <c r="E22" s="102">
        <v>247</v>
      </c>
      <c r="F22" s="102">
        <v>243</v>
      </c>
      <c r="G22" s="102">
        <v>239</v>
      </c>
      <c r="H22" s="19"/>
      <c r="I22" s="24">
        <f t="shared" si="0"/>
        <v>0</v>
      </c>
      <c r="J22" s="5"/>
      <c r="K22" s="5"/>
    </row>
    <row r="23" spans="2:11" ht="30" customHeight="1">
      <c r="B23" s="14" t="s">
        <v>247</v>
      </c>
      <c r="C23" s="353"/>
      <c r="D23" s="139">
        <f>IF(H28&gt;=100,239,IF(H28&gt;=51,243,IF(H28&gt;=11,247,IF(H28&lt;=10,251))))</f>
        <v>251</v>
      </c>
      <c r="E23" s="102">
        <v>247</v>
      </c>
      <c r="F23" s="102">
        <v>243</v>
      </c>
      <c r="G23" s="102">
        <v>239</v>
      </c>
      <c r="H23" s="45"/>
      <c r="I23" s="46">
        <f t="shared" si="0"/>
        <v>0</v>
      </c>
      <c r="J23" s="5"/>
      <c r="K23" s="5"/>
    </row>
    <row r="24" spans="2:11" ht="35.25" customHeight="1">
      <c r="B24" s="14" t="s">
        <v>248</v>
      </c>
      <c r="C24" s="353"/>
      <c r="D24" s="53">
        <f>IF(H28&gt;=100,239,IF(H28&gt;=51,243,IF(H28&gt;=11,247,IF(H28&lt;=10,251))))</f>
        <v>251</v>
      </c>
      <c r="E24" s="102">
        <v>247</v>
      </c>
      <c r="F24" s="102">
        <v>243</v>
      </c>
      <c r="G24" s="102">
        <v>239</v>
      </c>
      <c r="H24" s="53"/>
      <c r="I24" s="24">
        <f t="shared" si="0"/>
        <v>0</v>
      </c>
      <c r="J24" s="5"/>
      <c r="K24" s="5"/>
    </row>
    <row r="25" spans="2:11" ht="35.25" customHeight="1">
      <c r="B25" s="14" t="s">
        <v>424</v>
      </c>
      <c r="C25" s="354"/>
      <c r="D25" s="53">
        <f>IF(H28&gt;=100,189,IF(H28&gt;=51,192,IF(H28&gt;=11,195,IF(H28&lt;=10,198))))</f>
        <v>198</v>
      </c>
      <c r="E25" s="53">
        <v>195</v>
      </c>
      <c r="F25" s="53">
        <v>192</v>
      </c>
      <c r="G25" s="127">
        <v>189</v>
      </c>
      <c r="H25" s="53"/>
      <c r="I25" s="24">
        <f>D25*H25</f>
        <v>0</v>
      </c>
      <c r="J25" s="5"/>
      <c r="K25" s="5"/>
    </row>
    <row r="26" spans="2:11" ht="35.25" customHeight="1">
      <c r="B26" s="14" t="s">
        <v>430</v>
      </c>
      <c r="C26" s="150"/>
      <c r="D26" s="53">
        <f>IF(H28&gt;=100,23239,IF(H28&gt;=51,243,IF(H28&gt;=11,247,IF(H28&lt;=10,251))))</f>
        <v>251</v>
      </c>
      <c r="E26" s="53">
        <v>247</v>
      </c>
      <c r="F26" s="53">
        <v>243</v>
      </c>
      <c r="G26" s="127">
        <v>239</v>
      </c>
      <c r="H26" s="53"/>
      <c r="I26" s="24">
        <f>D26*H26</f>
        <v>0</v>
      </c>
      <c r="J26" s="5"/>
      <c r="K26" s="5"/>
    </row>
    <row r="27" spans="2:11" ht="114.75" customHeight="1">
      <c r="B27" s="14" t="s">
        <v>362</v>
      </c>
      <c r="C27" s="14"/>
      <c r="D27" s="53">
        <f>IF(H28&gt;=100,220,IF(H28&gt;=51,228,IF(H28&gt;=11,231,IF(H28&lt;=10,234))))</f>
        <v>234</v>
      </c>
      <c r="E27" s="53">
        <v>231</v>
      </c>
      <c r="F27" s="53">
        <v>228</v>
      </c>
      <c r="G27" s="127">
        <v>220</v>
      </c>
      <c r="H27" s="53"/>
      <c r="I27" s="24">
        <f>D27*H27</f>
        <v>0</v>
      </c>
      <c r="J27" s="5"/>
      <c r="K27" s="5"/>
    </row>
    <row r="28" spans="2:11" ht="24" customHeight="1">
      <c r="B28" s="222" t="s">
        <v>380</v>
      </c>
      <c r="C28" s="219" t="s">
        <v>360</v>
      </c>
      <c r="E28" s="18"/>
      <c r="F28" s="18"/>
      <c r="G28" s="18"/>
      <c r="H28" s="141">
        <f>SUM(H19:H27)</f>
        <v>0</v>
      </c>
      <c r="I28" s="88">
        <f>I19+I20+I21+I22+I23+I24+I25+I26+I27</f>
        <v>0</v>
      </c>
      <c r="J28" s="5"/>
      <c r="K28" s="5"/>
    </row>
    <row r="29" spans="2:11" ht="24" customHeight="1">
      <c r="B29" s="218"/>
      <c r="C29" s="219"/>
      <c r="D29" s="18"/>
      <c r="E29" s="18"/>
      <c r="F29" s="18"/>
      <c r="G29" s="18"/>
      <c r="H29" s="18"/>
      <c r="I29" s="136"/>
      <c r="J29" s="5"/>
      <c r="K29" s="5"/>
    </row>
    <row r="30" spans="2:11" ht="24" customHeight="1">
      <c r="B30" s="218"/>
      <c r="C30" s="219"/>
      <c r="D30" s="18"/>
      <c r="E30" s="18"/>
      <c r="F30" s="18"/>
      <c r="G30" s="18"/>
      <c r="H30" s="18"/>
      <c r="I30" s="136"/>
      <c r="J30" s="5"/>
      <c r="K30" s="5"/>
    </row>
    <row r="31" spans="2:11" ht="24" customHeight="1" thickBot="1">
      <c r="B31" s="17"/>
      <c r="C31" s="17"/>
      <c r="D31" s="18"/>
      <c r="E31" s="18"/>
      <c r="F31" s="18"/>
      <c r="G31" s="18"/>
      <c r="H31" s="18"/>
      <c r="I31" s="136"/>
      <c r="J31" s="5"/>
      <c r="K31" s="5"/>
    </row>
    <row r="32" spans="2:11" ht="27" customHeight="1" thickBot="1">
      <c r="B32" s="339" t="s">
        <v>347</v>
      </c>
      <c r="C32" s="340"/>
      <c r="D32" s="340"/>
      <c r="E32" s="340"/>
      <c r="F32" s="340"/>
      <c r="G32" s="340"/>
      <c r="H32" s="340"/>
      <c r="I32" s="341"/>
      <c r="J32" s="5"/>
      <c r="K32" s="5"/>
    </row>
    <row r="33" spans="2:11" ht="52.25" customHeight="1" thickBot="1">
      <c r="B33" s="105" t="s">
        <v>117</v>
      </c>
      <c r="C33" s="205" t="s">
        <v>119</v>
      </c>
      <c r="D33" s="106" t="s">
        <v>342</v>
      </c>
      <c r="E33" s="106" t="s">
        <v>343</v>
      </c>
      <c r="F33" s="106" t="s">
        <v>344</v>
      </c>
      <c r="G33" s="106" t="s">
        <v>345</v>
      </c>
      <c r="H33" s="106" t="s">
        <v>70</v>
      </c>
      <c r="I33" s="107" t="s">
        <v>78</v>
      </c>
      <c r="J33" s="5"/>
      <c r="K33" s="5"/>
    </row>
    <row r="34" spans="2:11" ht="30.5" customHeight="1">
      <c r="B34" s="14" t="s">
        <v>326</v>
      </c>
      <c r="C34" s="370"/>
      <c r="D34" s="102">
        <f>IF(H39&gt;=100,239,IF(H39&gt;=51,243,IF(H39&gt;=11,247,IF(H39&lt;=10,251))))</f>
        <v>251</v>
      </c>
      <c r="E34" s="102">
        <v>247</v>
      </c>
      <c r="F34" s="102">
        <v>243</v>
      </c>
      <c r="G34" s="102">
        <v>239</v>
      </c>
      <c r="H34" s="103"/>
      <c r="I34" s="104">
        <f t="shared" ref="I34:I38" si="1">D34*H34</f>
        <v>0</v>
      </c>
      <c r="J34" s="5"/>
      <c r="K34" s="5"/>
    </row>
    <row r="35" spans="2:11" ht="30.5" customHeight="1">
      <c r="B35" s="14" t="s">
        <v>327</v>
      </c>
      <c r="C35" s="353"/>
      <c r="D35" s="102">
        <f>IF(H39&gt;=100,239,IF(H39&gt;=51,243,IF(H39&gt;=11,247,IF(H39&lt;=10,251))))</f>
        <v>251</v>
      </c>
      <c r="E35" s="53">
        <v>247</v>
      </c>
      <c r="F35" s="53">
        <v>243</v>
      </c>
      <c r="G35" s="53">
        <v>239</v>
      </c>
      <c r="H35" s="19"/>
      <c r="I35" s="24">
        <f t="shared" si="1"/>
        <v>0</v>
      </c>
      <c r="J35" s="5"/>
      <c r="K35" s="5"/>
    </row>
    <row r="36" spans="2:11" ht="30.5" customHeight="1">
      <c r="B36" s="14" t="s">
        <v>330</v>
      </c>
      <c r="C36" s="353"/>
      <c r="D36" s="102">
        <f>IF(H39&gt;=100,239,IF(H39&gt;=51,243,IF(H39&gt;=11,247,IF(H39&lt;=10,251))))</f>
        <v>251</v>
      </c>
      <c r="E36" s="53">
        <v>247</v>
      </c>
      <c r="F36" s="53">
        <v>243</v>
      </c>
      <c r="G36" s="53">
        <v>239</v>
      </c>
      <c r="H36" s="19"/>
      <c r="I36" s="24">
        <f t="shared" si="1"/>
        <v>0</v>
      </c>
      <c r="J36" s="5"/>
      <c r="K36" s="5"/>
    </row>
    <row r="37" spans="2:11" ht="30.5" customHeight="1">
      <c r="B37" s="14" t="s">
        <v>328</v>
      </c>
      <c r="C37" s="353"/>
      <c r="D37" s="102">
        <f>IF(H39&gt;=100,239,IF(H39&gt;=51,243,IF(H39&gt;=11,247,IF(H39&lt;=10,251))))</f>
        <v>251</v>
      </c>
      <c r="E37" s="53">
        <v>247</v>
      </c>
      <c r="F37" s="53">
        <v>243</v>
      </c>
      <c r="G37" s="53">
        <v>239</v>
      </c>
      <c r="H37" s="19"/>
      <c r="I37" s="24">
        <f t="shared" si="1"/>
        <v>0</v>
      </c>
      <c r="J37" s="5"/>
      <c r="K37" s="5"/>
    </row>
    <row r="38" spans="2:11" ht="30" customHeight="1">
      <c r="B38" s="14" t="s">
        <v>329</v>
      </c>
      <c r="C38" s="354"/>
      <c r="D38" s="53">
        <f>IF(H39&gt;=100,239,IF(H39&gt;=51,243,IF(H39&gt;=11,247,IF(H39&lt;=10,251))))</f>
        <v>251</v>
      </c>
      <c r="E38" s="53">
        <v>247</v>
      </c>
      <c r="F38" s="53">
        <v>243</v>
      </c>
      <c r="G38" s="53">
        <v>239</v>
      </c>
      <c r="H38" s="19"/>
      <c r="I38" s="24">
        <f t="shared" si="1"/>
        <v>0</v>
      </c>
      <c r="J38" s="5"/>
      <c r="K38" s="5"/>
    </row>
    <row r="39" spans="2:11" ht="24" customHeight="1">
      <c r="B39" s="223" t="s">
        <v>381</v>
      </c>
      <c r="C39" s="219" t="s">
        <v>350</v>
      </c>
      <c r="E39" s="18"/>
      <c r="F39" s="18"/>
      <c r="G39" s="18"/>
      <c r="H39" s="206">
        <f>SUM(H34:H38)</f>
        <v>0</v>
      </c>
      <c r="I39" s="207">
        <f>SUM(I34:I38)</f>
        <v>0</v>
      </c>
      <c r="J39" s="5"/>
      <c r="K39" s="5"/>
    </row>
    <row r="40" spans="2:11" ht="16" thickBot="1">
      <c r="B40" s="17"/>
      <c r="C40" s="17"/>
      <c r="D40" s="18"/>
      <c r="E40" s="18"/>
      <c r="F40" s="18"/>
      <c r="G40" s="18"/>
      <c r="H40" s="140"/>
      <c r="I40" s="136"/>
      <c r="J40" s="5"/>
      <c r="K40" s="5"/>
    </row>
    <row r="41" spans="2:11" ht="24" customHeight="1" thickBot="1">
      <c r="B41" s="339" t="s">
        <v>348</v>
      </c>
      <c r="C41" s="340"/>
      <c r="D41" s="340"/>
      <c r="E41" s="340"/>
      <c r="F41" s="340"/>
      <c r="G41" s="340"/>
      <c r="H41" s="340"/>
      <c r="I41" s="341"/>
      <c r="J41" s="5"/>
      <c r="K41" s="5"/>
    </row>
    <row r="42" spans="2:11" ht="56" customHeight="1" thickBot="1">
      <c r="B42" s="108" t="s">
        <v>117</v>
      </c>
      <c r="C42" s="108" t="s">
        <v>119</v>
      </c>
      <c r="D42" s="106" t="s">
        <v>342</v>
      </c>
      <c r="E42" s="106" t="s">
        <v>343</v>
      </c>
      <c r="F42" s="106" t="s">
        <v>344</v>
      </c>
      <c r="G42" s="106" t="s">
        <v>345</v>
      </c>
      <c r="H42" s="108" t="s">
        <v>70</v>
      </c>
      <c r="I42" s="109" t="s">
        <v>78</v>
      </c>
      <c r="J42" s="5"/>
      <c r="K42" s="5"/>
    </row>
    <row r="43" spans="2:11" ht="45" customHeight="1">
      <c r="B43" s="14" t="s">
        <v>220</v>
      </c>
      <c r="C43" s="370"/>
      <c r="D43" s="53">
        <f>IF(H46&gt;=100,239,IF(H46&gt;=51,243,IF(H46&gt;=11,247,IF(H46&lt;=10,251))))</f>
        <v>251</v>
      </c>
      <c r="E43" s="53">
        <v>247</v>
      </c>
      <c r="F43" s="53">
        <v>243</v>
      </c>
      <c r="G43" s="53">
        <v>239</v>
      </c>
      <c r="H43" s="19"/>
      <c r="I43" s="24">
        <f>D43*H43</f>
        <v>0</v>
      </c>
      <c r="J43" s="5"/>
      <c r="K43" s="5"/>
    </row>
    <row r="44" spans="2:11" ht="45" customHeight="1">
      <c r="B44" s="14" t="s">
        <v>458</v>
      </c>
      <c r="C44" s="353"/>
      <c r="D44" s="53">
        <f>IF(H46&gt;=100,239,IF(H46&gt;=51,243,IF(H46&gt;=11,247,IF(H46&lt;=10,251))))</f>
        <v>251</v>
      </c>
      <c r="E44" s="53">
        <v>247</v>
      </c>
      <c r="F44" s="53">
        <v>243</v>
      </c>
      <c r="G44" s="53">
        <v>239</v>
      </c>
      <c r="H44" s="19"/>
      <c r="I44" s="24">
        <f>D44*H44</f>
        <v>0</v>
      </c>
      <c r="J44" s="5"/>
      <c r="K44" s="5"/>
    </row>
    <row r="45" spans="2:11" ht="45" customHeight="1" thickBot="1">
      <c r="B45" s="14" t="s">
        <v>221</v>
      </c>
      <c r="C45" s="354"/>
      <c r="D45" s="53">
        <f>IF(H46&gt;=100,239,IF(H46&gt;=51,243,IF(H46&gt;=11,247,IF(H46&lt;=10,251))))</f>
        <v>251</v>
      </c>
      <c r="E45" s="53">
        <v>247</v>
      </c>
      <c r="F45" s="53">
        <v>243</v>
      </c>
      <c r="G45" s="53">
        <v>239</v>
      </c>
      <c r="H45" s="45"/>
      <c r="I45" s="46">
        <f>D45*H45</f>
        <v>0</v>
      </c>
      <c r="J45" s="5"/>
      <c r="K45" s="5"/>
    </row>
    <row r="46" spans="2:11" ht="16" thickBot="1">
      <c r="B46" s="222" t="s">
        <v>379</v>
      </c>
      <c r="C46" s="219" t="s">
        <v>350</v>
      </c>
      <c r="E46" s="15"/>
      <c r="F46" s="15"/>
      <c r="G46" s="15"/>
      <c r="H46" s="48">
        <f>H43+H44+H45</f>
        <v>0</v>
      </c>
      <c r="I46" s="47">
        <f>I43+I44+I45</f>
        <v>0</v>
      </c>
      <c r="J46" s="5"/>
      <c r="K46" s="5"/>
    </row>
    <row r="47" spans="2:11" ht="16" thickBot="1"/>
    <row r="48" spans="2:11" ht="20.5" customHeight="1">
      <c r="B48" s="342" t="s">
        <v>346</v>
      </c>
      <c r="C48" s="342"/>
      <c r="D48" s="342"/>
      <c r="E48" s="342"/>
      <c r="F48" s="342"/>
      <c r="G48" s="342"/>
      <c r="H48" s="342"/>
      <c r="I48" s="342"/>
      <c r="J48" s="5"/>
      <c r="K48" s="5"/>
    </row>
    <row r="49" spans="2:11" ht="52.25" customHeight="1">
      <c r="B49" s="110" t="s">
        <v>117</v>
      </c>
      <c r="C49" s="110" t="s">
        <v>119</v>
      </c>
      <c r="D49" s="343" t="s">
        <v>205</v>
      </c>
      <c r="E49" s="344"/>
      <c r="F49" s="343"/>
      <c r="G49" s="344"/>
      <c r="H49" s="110" t="s">
        <v>70</v>
      </c>
      <c r="I49" s="110" t="s">
        <v>78</v>
      </c>
      <c r="J49" s="5"/>
      <c r="K49" s="5"/>
    </row>
    <row r="50" spans="2:11" ht="27.75" customHeight="1">
      <c r="B50" s="208" t="s">
        <v>168</v>
      </c>
      <c r="C50" s="346"/>
      <c r="D50" s="333">
        <v>180</v>
      </c>
      <c r="E50" s="334"/>
      <c r="F50" s="333"/>
      <c r="G50" s="334"/>
      <c r="H50" s="19"/>
      <c r="I50" s="24">
        <f>D50*H50</f>
        <v>0</v>
      </c>
      <c r="J50" s="5"/>
      <c r="K50" s="5"/>
    </row>
    <row r="51" spans="2:11" ht="13" customHeight="1">
      <c r="B51" s="212" t="s">
        <v>169</v>
      </c>
      <c r="C51" s="347"/>
      <c r="D51" s="333">
        <v>0</v>
      </c>
      <c r="E51" s="334"/>
      <c r="F51" s="345"/>
      <c r="G51" s="345"/>
      <c r="H51" s="45"/>
      <c r="I51" s="46">
        <f>D51*H51</f>
        <v>0</v>
      </c>
      <c r="J51" s="5"/>
      <c r="K51" s="5"/>
    </row>
    <row r="52" spans="2:11" ht="13" customHeight="1">
      <c r="B52" s="209" t="s">
        <v>331</v>
      </c>
      <c r="C52" s="347"/>
      <c r="D52" s="333">
        <v>29</v>
      </c>
      <c r="E52" s="334"/>
      <c r="F52" s="333"/>
      <c r="G52" s="334"/>
      <c r="H52" s="19"/>
      <c r="I52" s="138">
        <f t="shared" ref="I52:I67" si="2">D52*H52</f>
        <v>0</v>
      </c>
      <c r="J52" s="5"/>
      <c r="K52" s="5"/>
    </row>
    <row r="53" spans="2:11" ht="13" customHeight="1">
      <c r="B53" s="209" t="s">
        <v>333</v>
      </c>
      <c r="C53" s="347"/>
      <c r="D53" s="333">
        <v>29</v>
      </c>
      <c r="E53" s="334"/>
      <c r="F53" s="333"/>
      <c r="G53" s="334"/>
      <c r="H53" s="19"/>
      <c r="I53" s="138">
        <f t="shared" si="2"/>
        <v>0</v>
      </c>
      <c r="J53" s="5"/>
      <c r="K53" s="5"/>
    </row>
    <row r="54" spans="2:11" ht="13" customHeight="1">
      <c r="B54" s="209" t="s">
        <v>332</v>
      </c>
      <c r="C54" s="347"/>
      <c r="D54" s="333">
        <v>29</v>
      </c>
      <c r="E54" s="334"/>
      <c r="F54" s="333"/>
      <c r="G54" s="334"/>
      <c r="H54" s="19"/>
      <c r="I54" s="138">
        <f t="shared" si="2"/>
        <v>0</v>
      </c>
      <c r="J54" s="5"/>
      <c r="K54" s="5"/>
    </row>
    <row r="55" spans="2:11" ht="13" customHeight="1">
      <c r="B55" s="209" t="s">
        <v>334</v>
      </c>
      <c r="C55" s="347"/>
      <c r="D55" s="333">
        <v>29</v>
      </c>
      <c r="E55" s="334"/>
      <c r="F55" s="333"/>
      <c r="G55" s="334"/>
      <c r="H55" s="19"/>
      <c r="I55" s="138">
        <f t="shared" si="2"/>
        <v>0</v>
      </c>
      <c r="J55" s="5"/>
      <c r="K55" s="5"/>
    </row>
    <row r="56" spans="2:11" ht="13" customHeight="1">
      <c r="B56" s="209" t="s">
        <v>336</v>
      </c>
      <c r="C56" s="347"/>
      <c r="D56" s="333">
        <v>29</v>
      </c>
      <c r="E56" s="334"/>
      <c r="F56" s="333"/>
      <c r="G56" s="334"/>
      <c r="H56" s="19"/>
      <c r="I56" s="138">
        <f t="shared" si="2"/>
        <v>0</v>
      </c>
      <c r="J56" s="5"/>
      <c r="K56" s="5"/>
    </row>
    <row r="57" spans="2:11" ht="13" customHeight="1">
      <c r="B57" s="209" t="s">
        <v>335</v>
      </c>
      <c r="C57" s="347"/>
      <c r="D57" s="333">
        <v>29</v>
      </c>
      <c r="E57" s="334"/>
      <c r="F57" s="333"/>
      <c r="G57" s="334"/>
      <c r="H57" s="19"/>
      <c r="I57" s="138">
        <f t="shared" si="2"/>
        <v>0</v>
      </c>
      <c r="J57" s="5"/>
      <c r="K57" s="5"/>
    </row>
    <row r="58" spans="2:11" ht="13" customHeight="1">
      <c r="B58" s="209" t="s">
        <v>425</v>
      </c>
      <c r="C58" s="347"/>
      <c r="D58" s="333">
        <v>29</v>
      </c>
      <c r="E58" s="334"/>
      <c r="F58" s="127"/>
      <c r="G58" s="256"/>
      <c r="H58" s="19"/>
      <c r="I58" s="138">
        <f t="shared" si="2"/>
        <v>0</v>
      </c>
      <c r="J58" s="5"/>
      <c r="K58" s="5"/>
    </row>
    <row r="59" spans="2:11" ht="13" customHeight="1">
      <c r="B59" s="209" t="s">
        <v>338</v>
      </c>
      <c r="C59" s="347"/>
      <c r="D59" s="333">
        <v>29</v>
      </c>
      <c r="E59" s="334"/>
      <c r="F59" s="333"/>
      <c r="G59" s="334"/>
      <c r="H59" s="19"/>
      <c r="I59" s="211">
        <f t="shared" si="2"/>
        <v>0</v>
      </c>
      <c r="J59" s="5"/>
      <c r="K59" s="5"/>
    </row>
    <row r="60" spans="2:11" ht="13" customHeight="1">
      <c r="B60" s="209" t="s">
        <v>459</v>
      </c>
      <c r="C60" s="347"/>
      <c r="D60" s="333">
        <v>29</v>
      </c>
      <c r="E60" s="334"/>
      <c r="F60" s="333"/>
      <c r="G60" s="334"/>
      <c r="H60" s="19"/>
      <c r="I60" s="211">
        <f t="shared" si="2"/>
        <v>0</v>
      </c>
      <c r="J60" s="5"/>
      <c r="K60" s="5"/>
    </row>
    <row r="61" spans="2:11" ht="13" customHeight="1">
      <c r="B61" s="209" t="s">
        <v>337</v>
      </c>
      <c r="C61" s="347"/>
      <c r="D61" s="333">
        <v>29</v>
      </c>
      <c r="E61" s="334"/>
      <c r="F61" s="333"/>
      <c r="G61" s="334"/>
      <c r="H61" s="19"/>
      <c r="I61" s="211">
        <f t="shared" si="2"/>
        <v>0</v>
      </c>
      <c r="J61" s="5"/>
      <c r="K61" s="5"/>
    </row>
    <row r="62" spans="2:11" ht="13" customHeight="1">
      <c r="B62" s="209" t="s">
        <v>339</v>
      </c>
      <c r="C62" s="347"/>
      <c r="D62" s="333">
        <v>29</v>
      </c>
      <c r="E62" s="334"/>
      <c r="F62" s="337"/>
      <c r="G62" s="338"/>
      <c r="H62" s="20"/>
      <c r="I62" s="210">
        <f t="shared" si="2"/>
        <v>0</v>
      </c>
      <c r="J62" s="5"/>
      <c r="K62" s="5"/>
    </row>
    <row r="63" spans="2:11" ht="13" customHeight="1">
      <c r="B63" s="209" t="s">
        <v>352</v>
      </c>
      <c r="C63" s="347"/>
      <c r="D63" s="333">
        <v>29</v>
      </c>
      <c r="E63" s="334"/>
      <c r="F63" s="337"/>
      <c r="G63" s="338"/>
      <c r="H63" s="20"/>
      <c r="I63" s="210">
        <f t="shared" si="2"/>
        <v>0</v>
      </c>
      <c r="J63" s="5"/>
      <c r="K63" s="5"/>
    </row>
    <row r="64" spans="2:11" ht="13" customHeight="1">
      <c r="B64" s="209" t="s">
        <v>340</v>
      </c>
      <c r="C64" s="347"/>
      <c r="D64" s="333">
        <v>29</v>
      </c>
      <c r="E64" s="334"/>
      <c r="F64" s="337"/>
      <c r="G64" s="338"/>
      <c r="H64" s="20"/>
      <c r="I64" s="210">
        <f t="shared" si="2"/>
        <v>0</v>
      </c>
      <c r="K64" s="5"/>
    </row>
    <row r="65" spans="2:11" ht="13" customHeight="1">
      <c r="B65" s="209" t="s">
        <v>353</v>
      </c>
      <c r="C65" s="347"/>
      <c r="D65" s="333">
        <v>29</v>
      </c>
      <c r="E65" s="334"/>
      <c r="F65" s="337"/>
      <c r="G65" s="338"/>
      <c r="H65" s="20"/>
      <c r="I65" s="210">
        <f t="shared" si="2"/>
        <v>0</v>
      </c>
      <c r="J65" s="5"/>
      <c r="K65" s="5"/>
    </row>
    <row r="66" spans="2:11" ht="13" customHeight="1">
      <c r="B66" s="209" t="s">
        <v>341</v>
      </c>
      <c r="C66" s="348"/>
      <c r="D66" s="333">
        <v>29</v>
      </c>
      <c r="E66" s="334"/>
      <c r="F66" s="337"/>
      <c r="G66" s="338"/>
      <c r="H66" s="20"/>
      <c r="I66" s="210">
        <f t="shared" si="2"/>
        <v>0</v>
      </c>
    </row>
    <row r="67" spans="2:11" ht="13" customHeight="1" thickBot="1">
      <c r="B67" s="209" t="s">
        <v>361</v>
      </c>
      <c r="C67" s="201"/>
      <c r="D67" s="333">
        <v>35</v>
      </c>
      <c r="E67" s="334"/>
      <c r="F67" s="337"/>
      <c r="G67" s="338"/>
      <c r="H67" s="20"/>
      <c r="I67" s="210">
        <f t="shared" si="2"/>
        <v>0</v>
      </c>
    </row>
    <row r="68" spans="2:11" ht="16" thickBot="1">
      <c r="H68" s="48">
        <f>SUM(H50:H67)</f>
        <v>0</v>
      </c>
      <c r="I68" s="47">
        <f>SUM(I50:I67)</f>
        <v>0</v>
      </c>
      <c r="J68" s="5"/>
    </row>
    <row r="69" spans="2:11" s="133" customFormat="1" ht="16">
      <c r="B69" s="220" t="s">
        <v>349</v>
      </c>
    </row>
    <row r="71" spans="2:11" ht="19">
      <c r="B71" s="204" t="s">
        <v>311</v>
      </c>
    </row>
    <row r="72" spans="2:11" ht="90" customHeight="1">
      <c r="B72" s="108" t="s">
        <v>117</v>
      </c>
      <c r="C72" s="108" t="s">
        <v>119</v>
      </c>
      <c r="D72" s="131" t="s">
        <v>310</v>
      </c>
      <c r="E72" s="130" t="s">
        <v>316</v>
      </c>
      <c r="F72" s="130" t="s">
        <v>312</v>
      </c>
      <c r="G72" s="130" t="s">
        <v>317</v>
      </c>
      <c r="H72" s="130" t="s">
        <v>208</v>
      </c>
      <c r="I72" s="18"/>
      <c r="J72" s="128"/>
    </row>
    <row r="73" spans="2:11" ht="105.75" customHeight="1">
      <c r="B73" s="14" t="s">
        <v>456</v>
      </c>
      <c r="C73" s="202"/>
      <c r="D73" s="127">
        <v>240</v>
      </c>
      <c r="E73" s="57"/>
      <c r="F73" s="53">
        <v>200</v>
      </c>
      <c r="G73" s="57"/>
      <c r="H73" s="203">
        <f>D73*E73+F73*G73</f>
        <v>0</v>
      </c>
      <c r="I73" s="335"/>
      <c r="J73" s="336"/>
    </row>
    <row r="74" spans="2:11" ht="101.25" customHeight="1">
      <c r="B74" s="199" t="s">
        <v>437</v>
      </c>
      <c r="C74" s="14"/>
      <c r="D74" s="132">
        <v>240</v>
      </c>
      <c r="E74" s="200"/>
      <c r="F74" s="132">
        <v>200</v>
      </c>
      <c r="G74" s="200"/>
      <c r="H74" s="203">
        <f>D74*E74+F74*G74</f>
        <v>0</v>
      </c>
      <c r="I74" s="335"/>
      <c r="J74" s="336"/>
    </row>
    <row r="75" spans="2:11" ht="105.75" customHeight="1">
      <c r="B75" s="14" t="s">
        <v>457</v>
      </c>
      <c r="C75" s="14"/>
      <c r="D75" s="53">
        <v>240</v>
      </c>
      <c r="E75" s="201"/>
      <c r="F75" s="53">
        <v>200</v>
      </c>
      <c r="G75" s="201"/>
      <c r="H75" s="203">
        <f>D75*E75+F75*G75</f>
        <v>0</v>
      </c>
      <c r="I75" s="129"/>
      <c r="J75" s="128"/>
    </row>
    <row r="76" spans="2:11">
      <c r="E76" s="128"/>
      <c r="F76" s="128"/>
      <c r="G76" s="128"/>
      <c r="H76" s="128"/>
      <c r="I76" s="128"/>
      <c r="J76" s="128"/>
    </row>
    <row r="77" spans="2:11">
      <c r="E77" s="128"/>
      <c r="F77" s="128"/>
      <c r="G77" s="128"/>
      <c r="H77" s="128"/>
      <c r="I77" s="128"/>
      <c r="J77" s="128"/>
    </row>
  </sheetData>
  <mergeCells count="56">
    <mergeCell ref="C34:C38"/>
    <mergeCell ref="B41:I41"/>
    <mergeCell ref="F63:G63"/>
    <mergeCell ref="F55:G55"/>
    <mergeCell ref="C43:C45"/>
    <mergeCell ref="D55:E55"/>
    <mergeCell ref="D61:E61"/>
    <mergeCell ref="F61:G61"/>
    <mergeCell ref="F57:G57"/>
    <mergeCell ref="D59:E59"/>
    <mergeCell ref="F59:G59"/>
    <mergeCell ref="D58:E58"/>
    <mergeCell ref="D52:E52"/>
    <mergeCell ref="F52:G52"/>
    <mergeCell ref="D62:E62"/>
    <mergeCell ref="D54:E54"/>
    <mergeCell ref="B7:I7"/>
    <mergeCell ref="C19:C25"/>
    <mergeCell ref="B17:I17"/>
    <mergeCell ref="E10:F10"/>
    <mergeCell ref="C10:D10"/>
    <mergeCell ref="C11:D11"/>
    <mergeCell ref="E11:F11"/>
    <mergeCell ref="E14:F14"/>
    <mergeCell ref="E15:F15"/>
    <mergeCell ref="B9:F9"/>
    <mergeCell ref="B13:F13"/>
    <mergeCell ref="C14:D15"/>
    <mergeCell ref="B32:I32"/>
    <mergeCell ref="D56:E56"/>
    <mergeCell ref="F56:G56"/>
    <mergeCell ref="D57:E57"/>
    <mergeCell ref="B48:I48"/>
    <mergeCell ref="D49:E49"/>
    <mergeCell ref="D50:E50"/>
    <mergeCell ref="F50:G50"/>
    <mergeCell ref="D51:E51"/>
    <mergeCell ref="F49:G49"/>
    <mergeCell ref="F51:G51"/>
    <mergeCell ref="C50:C66"/>
    <mergeCell ref="D63:E63"/>
    <mergeCell ref="F62:G62"/>
    <mergeCell ref="D64:E64"/>
    <mergeCell ref="F64:G64"/>
    <mergeCell ref="I73:J74"/>
    <mergeCell ref="D65:E65"/>
    <mergeCell ref="F65:G65"/>
    <mergeCell ref="D66:E66"/>
    <mergeCell ref="F66:G66"/>
    <mergeCell ref="D67:E67"/>
    <mergeCell ref="F67:G67"/>
    <mergeCell ref="F54:G54"/>
    <mergeCell ref="D53:E53"/>
    <mergeCell ref="F53:G53"/>
    <mergeCell ref="D60:E60"/>
    <mergeCell ref="F60:G60"/>
  </mergeCells>
  <hyperlinks>
    <hyperlink ref="B46" r:id="rId1" xr:uid="{00000000-0004-0000-0300-000002000000}"/>
    <hyperlink ref="B28" r:id="rId2" xr:uid="{00000000-0004-0000-0300-000003000000}"/>
    <hyperlink ref="B39" r:id="rId3" xr:uid="{00000000-0004-0000-0300-000004000000}"/>
  </hyperlinks>
  <pageMargins left="0.31496062992125984" right="0.23622047244094491" top="0.15748031496062992" bottom="0.15748031496062992" header="0.31496062992125984" footer="0.31496062992125984"/>
  <pageSetup paperSize="9" scale="57" orientation="portrait" r:id="rId4"/>
  <drawing r:id="rId5"/>
  <legacy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8"/>
  <sheetViews>
    <sheetView workbookViewId="0">
      <selection activeCell="J6" sqref="I1:J6"/>
    </sheetView>
  </sheetViews>
  <sheetFormatPr baseColWidth="10" defaultColWidth="8.83203125" defaultRowHeight="15"/>
  <cols>
    <col min="1" max="1" width="11.33203125" bestFit="1" customWidth="1"/>
    <col min="2" max="2" width="40.1640625" customWidth="1"/>
    <col min="3" max="4" width="9.1640625" hidden="1" customWidth="1"/>
    <col min="7" max="7" width="9" customWidth="1"/>
    <col min="8" max="8" width="2.5" hidden="1" customWidth="1"/>
    <col min="11" max="12" width="16.5" customWidth="1"/>
  </cols>
  <sheetData>
    <row r="1" spans="1:12" s="28" customFormat="1" ht="16">
      <c r="A1" s="93"/>
      <c r="B1" s="69"/>
      <c r="C1" s="70"/>
      <c r="D1" s="72"/>
      <c r="E1" s="72"/>
      <c r="F1" s="73"/>
      <c r="G1" s="74"/>
      <c r="H1" s="93"/>
      <c r="I1" s="71"/>
      <c r="J1" s="93"/>
      <c r="K1" s="94"/>
      <c r="L1" s="95"/>
    </row>
    <row r="2" spans="1:12" s="28" customFormat="1" ht="16">
      <c r="A2" s="93"/>
      <c r="B2" s="69"/>
      <c r="C2" s="70"/>
      <c r="D2" s="73"/>
      <c r="E2" s="73"/>
      <c r="F2" s="73"/>
      <c r="G2" s="74"/>
      <c r="H2" s="93"/>
      <c r="I2" s="74"/>
      <c r="J2" s="93"/>
      <c r="K2" s="94"/>
      <c r="L2" s="95"/>
    </row>
    <row r="3" spans="1:12" s="28" customFormat="1" ht="14.5" customHeight="1">
      <c r="A3" s="93"/>
      <c r="B3" s="75"/>
      <c r="C3" s="70"/>
      <c r="D3" s="73"/>
      <c r="E3" s="73"/>
      <c r="F3" s="73"/>
      <c r="G3" s="74"/>
      <c r="H3" s="93"/>
      <c r="I3" s="74"/>
      <c r="J3" s="93"/>
      <c r="K3" s="94"/>
      <c r="L3" s="95"/>
    </row>
    <row r="4" spans="1:12" s="28" customFormat="1" ht="12" customHeight="1">
      <c r="A4" s="93"/>
      <c r="B4" s="75" t="s">
        <v>95</v>
      </c>
      <c r="C4" s="70"/>
      <c r="D4" s="73"/>
      <c r="E4" s="73"/>
      <c r="F4" s="73"/>
      <c r="G4" s="74"/>
      <c r="H4" s="93"/>
      <c r="I4" s="73"/>
      <c r="J4" s="93"/>
      <c r="K4" s="94"/>
      <c r="L4" s="95"/>
    </row>
    <row r="5" spans="1:12" s="28" customFormat="1" ht="16.25" customHeight="1">
      <c r="A5" s="93"/>
      <c r="B5" s="76"/>
      <c r="C5" s="70"/>
      <c r="D5" s="73"/>
      <c r="E5" s="73"/>
      <c r="F5" s="73"/>
      <c r="G5" s="74"/>
      <c r="H5" s="93"/>
      <c r="I5" s="115"/>
      <c r="J5" s="93"/>
      <c r="K5" s="94"/>
      <c r="L5" s="95"/>
    </row>
    <row r="6" spans="1:12" s="28" customFormat="1" ht="18.5" customHeight="1" thickBot="1">
      <c r="B6" s="262">
        <v>45839</v>
      </c>
      <c r="C6" s="70"/>
      <c r="D6" s="73"/>
      <c r="E6" s="73"/>
      <c r="F6" s="73"/>
      <c r="G6" s="74"/>
      <c r="H6" s="93"/>
      <c r="I6" s="73"/>
      <c r="J6" s="93"/>
      <c r="K6" s="94"/>
      <c r="L6" s="95"/>
    </row>
    <row r="7" spans="1:12" s="28" customFormat="1" ht="1.25" hidden="1" customHeight="1">
      <c r="A7" s="29"/>
      <c r="B7" s="29"/>
      <c r="C7" s="29"/>
      <c r="D7" s="29"/>
      <c r="E7" s="27"/>
      <c r="F7" s="29"/>
      <c r="G7" s="29"/>
      <c r="H7" s="29"/>
      <c r="I7" s="29"/>
      <c r="J7" s="29"/>
    </row>
    <row r="8" spans="1:12" s="28" customFormat="1" ht="12" hidden="1" customHeight="1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2" s="11" customFormat="1" ht="36" customHeight="1" thickBot="1">
      <c r="B9" s="316" t="s">
        <v>429</v>
      </c>
      <c r="C9" s="317"/>
      <c r="D9" s="317"/>
      <c r="E9" s="317"/>
      <c r="F9" s="317"/>
      <c r="G9" s="317"/>
      <c r="H9" s="317"/>
      <c r="I9" s="317"/>
      <c r="J9" s="317"/>
      <c r="K9" s="317"/>
      <c r="L9" s="318"/>
    </row>
    <row r="10" spans="1:12" s="28" customFormat="1" ht="36.75" customHeight="1" thickBot="1">
      <c r="B10" s="371" t="s">
        <v>436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3"/>
    </row>
    <row r="11" spans="1:12" s="28" customFormat="1" ht="16">
      <c r="B11" s="374" t="s">
        <v>117</v>
      </c>
      <c r="C11" s="375"/>
      <c r="D11" s="376"/>
      <c r="E11" s="374" t="s">
        <v>119</v>
      </c>
      <c r="F11" s="377"/>
      <c r="G11" s="377"/>
      <c r="H11" s="378"/>
      <c r="I11" s="374" t="s">
        <v>120</v>
      </c>
      <c r="J11" s="378"/>
      <c r="K11" s="110" t="s">
        <v>70</v>
      </c>
      <c r="L11" s="116" t="s">
        <v>78</v>
      </c>
    </row>
    <row r="12" spans="1:12" s="28" customFormat="1" ht="93" customHeight="1">
      <c r="B12" s="379" t="s">
        <v>275</v>
      </c>
      <c r="C12" s="380"/>
      <c r="D12" s="381"/>
      <c r="E12" s="379" t="s">
        <v>119</v>
      </c>
      <c r="F12" s="380"/>
      <c r="G12" s="381"/>
      <c r="H12" s="155"/>
      <c r="I12" s="382">
        <v>1010</v>
      </c>
      <c r="J12" s="383"/>
      <c r="K12" s="32"/>
      <c r="L12" s="33">
        <f t="shared" ref="L12:L17" si="0">I12*K12</f>
        <v>0</v>
      </c>
    </row>
    <row r="13" spans="1:12" s="28" customFormat="1" ht="86.25" customHeight="1">
      <c r="B13" s="379" t="s">
        <v>276</v>
      </c>
      <c r="C13" s="380"/>
      <c r="D13" s="381"/>
      <c r="E13" s="379" t="s">
        <v>119</v>
      </c>
      <c r="F13" s="380"/>
      <c r="G13" s="381"/>
      <c r="H13" s="155"/>
      <c r="I13" s="382">
        <v>1020</v>
      </c>
      <c r="J13" s="383"/>
      <c r="K13" s="32"/>
      <c r="L13" s="33">
        <f t="shared" si="0"/>
        <v>0</v>
      </c>
    </row>
    <row r="14" spans="1:12" s="28" customFormat="1" ht="73.25" customHeight="1">
      <c r="B14" s="384" t="s">
        <v>277</v>
      </c>
      <c r="C14" s="380"/>
      <c r="D14" s="381"/>
      <c r="E14" s="379" t="s">
        <v>119</v>
      </c>
      <c r="F14" s="380"/>
      <c r="G14" s="381"/>
      <c r="H14" s="155"/>
      <c r="I14" s="385">
        <v>990</v>
      </c>
      <c r="J14" s="386"/>
      <c r="K14" s="32"/>
      <c r="L14" s="33">
        <f t="shared" si="0"/>
        <v>0</v>
      </c>
    </row>
    <row r="15" spans="1:12" s="28" customFormat="1" ht="75" customHeight="1">
      <c r="B15" s="379" t="s">
        <v>278</v>
      </c>
      <c r="C15" s="380"/>
      <c r="D15" s="381"/>
      <c r="E15" s="379" t="s">
        <v>119</v>
      </c>
      <c r="F15" s="380"/>
      <c r="G15" s="381"/>
      <c r="H15" s="155"/>
      <c r="I15" s="382">
        <v>1130</v>
      </c>
      <c r="J15" s="383"/>
      <c r="K15" s="32"/>
      <c r="L15" s="33">
        <f t="shared" si="0"/>
        <v>0</v>
      </c>
    </row>
    <row r="16" spans="1:12" s="28" customFormat="1" ht="74" customHeight="1">
      <c r="B16" s="384" t="s">
        <v>279</v>
      </c>
      <c r="C16" s="380"/>
      <c r="D16" s="381"/>
      <c r="E16" s="379" t="s">
        <v>119</v>
      </c>
      <c r="F16" s="380"/>
      <c r="G16" s="381"/>
      <c r="H16" s="155"/>
      <c r="I16" s="382">
        <v>5732</v>
      </c>
      <c r="J16" s="383"/>
      <c r="K16" s="32"/>
      <c r="L16" s="33">
        <f t="shared" si="0"/>
        <v>0</v>
      </c>
    </row>
    <row r="17" spans="2:12" s="28" customFormat="1" ht="72.5" customHeight="1">
      <c r="B17" s="379" t="s">
        <v>280</v>
      </c>
      <c r="C17" s="380"/>
      <c r="D17" s="381"/>
      <c r="E17" s="379" t="s">
        <v>119</v>
      </c>
      <c r="F17" s="380"/>
      <c r="G17" s="381"/>
      <c r="H17" s="155"/>
      <c r="I17" s="382">
        <v>1060</v>
      </c>
      <c r="J17" s="383"/>
      <c r="K17" s="32"/>
      <c r="L17" s="33">
        <f t="shared" si="0"/>
        <v>0</v>
      </c>
    </row>
    <row r="18" spans="2:12">
      <c r="J18" t="s">
        <v>167</v>
      </c>
      <c r="K18" s="57">
        <f>SUM(K12:K17)</f>
        <v>0</v>
      </c>
      <c r="L18" s="154">
        <f>SUM(L12:L17)</f>
        <v>0</v>
      </c>
    </row>
  </sheetData>
  <mergeCells count="23">
    <mergeCell ref="B9:L9"/>
    <mergeCell ref="B16:D16"/>
    <mergeCell ref="I16:J16"/>
    <mergeCell ref="B17:D17"/>
    <mergeCell ref="I17:J17"/>
    <mergeCell ref="E16:G16"/>
    <mergeCell ref="E17:G17"/>
    <mergeCell ref="B15:D15"/>
    <mergeCell ref="I15:J15"/>
    <mergeCell ref="E15:G15"/>
    <mergeCell ref="B13:D13"/>
    <mergeCell ref="I13:J13"/>
    <mergeCell ref="B14:D14"/>
    <mergeCell ref="I14:J14"/>
    <mergeCell ref="E13:G13"/>
    <mergeCell ref="E14:G14"/>
    <mergeCell ref="B10:L10"/>
    <mergeCell ref="B11:D11"/>
    <mergeCell ref="E11:H11"/>
    <mergeCell ref="I11:J11"/>
    <mergeCell ref="B12:D12"/>
    <mergeCell ref="I12:J12"/>
    <mergeCell ref="E12:G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rgb="FF7030A0"/>
  </sheetPr>
  <dimension ref="A1:N66"/>
  <sheetViews>
    <sheetView zoomScaleNormal="100" workbookViewId="0">
      <selection activeCell="K6" sqref="J1:K6"/>
    </sheetView>
  </sheetViews>
  <sheetFormatPr baseColWidth="10" defaultColWidth="8.83203125" defaultRowHeight="16"/>
  <cols>
    <col min="1" max="1" width="3.5" style="28" customWidth="1"/>
    <col min="2" max="2" width="10.5" style="28" customWidth="1"/>
    <col min="3" max="3" width="12.5" style="28" customWidth="1"/>
    <col min="4" max="4" width="15.6640625" style="28" customWidth="1"/>
    <col min="5" max="5" width="4.6640625" style="28" customWidth="1"/>
    <col min="6" max="6" width="9.33203125" style="28" hidden="1" customWidth="1"/>
    <col min="7" max="7" width="2.1640625" style="28" customWidth="1"/>
    <col min="8" max="8" width="14.6640625" style="28" customWidth="1"/>
    <col min="9" max="9" width="11.83203125" style="28" customWidth="1"/>
    <col min="10" max="10" width="12.5" style="28" customWidth="1"/>
    <col min="11" max="11" width="14.6640625" style="28" customWidth="1"/>
    <col min="12" max="12" width="17.33203125" style="28" customWidth="1"/>
    <col min="13" max="13" width="15.5" style="28" customWidth="1"/>
    <col min="14" max="16384" width="8.83203125" style="28"/>
  </cols>
  <sheetData>
    <row r="1" spans="1:14">
      <c r="A1" s="93"/>
      <c r="B1" s="69"/>
      <c r="C1" s="70"/>
      <c r="D1" s="72"/>
      <c r="E1" s="72"/>
      <c r="F1" s="73"/>
      <c r="G1" s="74"/>
      <c r="H1" s="93"/>
      <c r="I1" s="93"/>
      <c r="J1" s="71"/>
      <c r="K1" s="94"/>
      <c r="L1" s="95"/>
    </row>
    <row r="2" spans="1:14">
      <c r="A2" s="93"/>
      <c r="B2" s="69"/>
      <c r="C2" s="70"/>
      <c r="D2" s="73"/>
      <c r="E2" s="73"/>
      <c r="F2" s="73"/>
      <c r="G2" s="74"/>
      <c r="H2" s="93"/>
      <c r="I2" s="93"/>
      <c r="J2" s="74"/>
      <c r="K2" s="94"/>
      <c r="L2" s="95"/>
    </row>
    <row r="3" spans="1:14" ht="14.5" customHeight="1">
      <c r="A3" s="93"/>
      <c r="B3" s="75"/>
      <c r="C3" s="70"/>
      <c r="D3" s="73"/>
      <c r="E3" s="73"/>
      <c r="F3" s="73"/>
      <c r="G3" s="74"/>
      <c r="H3" s="93"/>
      <c r="I3" s="93"/>
      <c r="J3" s="74"/>
      <c r="K3" s="94"/>
      <c r="L3" s="95"/>
    </row>
    <row r="4" spans="1:14" ht="12" customHeight="1">
      <c r="A4" s="93"/>
      <c r="B4" s="75" t="s">
        <v>95</v>
      </c>
      <c r="C4" s="70"/>
      <c r="D4" s="73"/>
      <c r="E4" s="73"/>
      <c r="F4" s="73"/>
      <c r="G4" s="74"/>
      <c r="H4" s="93"/>
      <c r="I4" s="93"/>
      <c r="J4" s="73"/>
      <c r="K4" s="94"/>
      <c r="L4" s="95"/>
    </row>
    <row r="5" spans="1:14" ht="16.25" customHeight="1">
      <c r="A5" s="93"/>
      <c r="B5" s="76"/>
      <c r="C5" s="70"/>
      <c r="D5" s="73"/>
      <c r="E5" s="73"/>
      <c r="F5" s="73"/>
      <c r="G5" s="74"/>
      <c r="H5" s="93"/>
      <c r="I5" s="93"/>
      <c r="J5" s="115"/>
      <c r="K5" s="94"/>
      <c r="L5" s="95"/>
    </row>
    <row r="6" spans="1:14" ht="18.5" customHeight="1" thickBot="1">
      <c r="A6" s="93"/>
      <c r="B6" s="261">
        <v>45839</v>
      </c>
      <c r="C6" s="70"/>
      <c r="D6" s="73"/>
      <c r="E6" s="73"/>
      <c r="F6" s="73"/>
      <c r="G6" s="74"/>
      <c r="H6" s="93"/>
      <c r="I6" s="93"/>
      <c r="J6" s="73"/>
      <c r="K6" s="94"/>
      <c r="L6" s="95"/>
      <c r="N6" s="36"/>
    </row>
    <row r="7" spans="1:14" s="11" customFormat="1" ht="36" customHeight="1" thickBot="1">
      <c r="B7" s="425" t="s">
        <v>429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1:14" ht="7.5" customHeight="1">
      <c r="A8" s="29"/>
      <c r="B8" s="29"/>
      <c r="C8" s="29"/>
      <c r="D8" s="29"/>
      <c r="E8" s="27"/>
      <c r="F8" s="29"/>
      <c r="G8" s="29"/>
      <c r="H8" s="29"/>
      <c r="I8" s="29"/>
      <c r="J8" s="29"/>
    </row>
    <row r="9" spans="1:14" ht="12.75" customHeight="1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4" ht="36.75" customHeight="1">
      <c r="B10" s="428" t="s">
        <v>199</v>
      </c>
      <c r="C10" s="428"/>
      <c r="D10" s="428"/>
      <c r="E10" s="428"/>
      <c r="F10" s="428"/>
      <c r="G10" s="428"/>
      <c r="H10" s="428"/>
      <c r="I10" s="428"/>
      <c r="J10" s="428"/>
      <c r="K10" s="428"/>
      <c r="L10" s="428"/>
    </row>
    <row r="11" spans="1:14">
      <c r="B11" s="374" t="s">
        <v>117</v>
      </c>
      <c r="C11" s="375"/>
      <c r="D11" s="376"/>
      <c r="E11" s="374" t="s">
        <v>119</v>
      </c>
      <c r="F11" s="377"/>
      <c r="G11" s="377"/>
      <c r="H11" s="378"/>
      <c r="I11" s="374" t="s">
        <v>120</v>
      </c>
      <c r="J11" s="378"/>
      <c r="K11" s="110" t="s">
        <v>70</v>
      </c>
      <c r="L11" s="116" t="s">
        <v>78</v>
      </c>
    </row>
    <row r="12" spans="1:14" ht="74" customHeight="1">
      <c r="B12" s="389" t="s">
        <v>273</v>
      </c>
      <c r="C12" s="390"/>
      <c r="D12" s="411"/>
      <c r="E12" s="391"/>
      <c r="F12" s="398"/>
      <c r="G12" s="398"/>
      <c r="H12" s="388"/>
      <c r="I12" s="387">
        <v>2290</v>
      </c>
      <c r="J12" s="397"/>
      <c r="K12" s="32"/>
      <c r="L12" s="33">
        <f>I12*K12</f>
        <v>0</v>
      </c>
    </row>
    <row r="13" spans="1:14" ht="74.5" customHeight="1">
      <c r="B13" s="389" t="s">
        <v>365</v>
      </c>
      <c r="C13" s="390"/>
      <c r="D13" s="411"/>
      <c r="E13" s="391"/>
      <c r="F13" s="398"/>
      <c r="G13" s="398"/>
      <c r="H13" s="388"/>
      <c r="I13" s="387">
        <v>2150</v>
      </c>
      <c r="J13" s="397"/>
      <c r="K13" s="32"/>
      <c r="L13" s="33">
        <f>I13*K13</f>
        <v>0</v>
      </c>
    </row>
    <row r="14" spans="1:14" ht="73.25" customHeight="1">
      <c r="B14" s="389" t="s">
        <v>378</v>
      </c>
      <c r="C14" s="390"/>
      <c r="D14" s="411"/>
      <c r="E14" s="391"/>
      <c r="F14" s="398"/>
      <c r="G14" s="398"/>
      <c r="H14" s="388"/>
      <c r="I14" s="387">
        <v>760</v>
      </c>
      <c r="J14" s="397"/>
      <c r="K14" s="32"/>
      <c r="L14" s="33">
        <f>I14*K14</f>
        <v>0</v>
      </c>
    </row>
    <row r="15" spans="1:14" ht="75" customHeight="1">
      <c r="B15" s="389" t="s">
        <v>314</v>
      </c>
      <c r="C15" s="390"/>
      <c r="D15" s="411"/>
      <c r="E15" s="391"/>
      <c r="F15" s="398"/>
      <c r="G15" s="398"/>
      <c r="H15" s="388"/>
      <c r="I15" s="387">
        <v>2180</v>
      </c>
      <c r="J15" s="397"/>
      <c r="K15" s="32"/>
      <c r="L15" s="33">
        <f>I15*K15</f>
        <v>0</v>
      </c>
    </row>
    <row r="16" spans="1:14" ht="72.5" customHeight="1">
      <c r="B16" s="389" t="s">
        <v>203</v>
      </c>
      <c r="C16" s="390"/>
      <c r="D16" s="411"/>
      <c r="E16" s="391"/>
      <c r="F16" s="398"/>
      <c r="G16" s="398"/>
      <c r="H16" s="388"/>
      <c r="I16" s="387">
        <v>750</v>
      </c>
      <c r="J16" s="397"/>
      <c r="K16" s="32"/>
      <c r="L16" s="33">
        <f t="shared" ref="L16:L22" si="0">I16*K16</f>
        <v>0</v>
      </c>
    </row>
    <row r="17" spans="2:12" ht="74" customHeight="1">
      <c r="B17" s="412" t="s">
        <v>185</v>
      </c>
      <c r="C17" s="390"/>
      <c r="D17" s="411"/>
      <c r="E17" s="391"/>
      <c r="F17" s="398"/>
      <c r="G17" s="398"/>
      <c r="H17" s="388"/>
      <c r="I17" s="387">
        <v>730</v>
      </c>
      <c r="J17" s="397"/>
      <c r="K17" s="32"/>
      <c r="L17" s="33">
        <f t="shared" si="0"/>
        <v>0</v>
      </c>
    </row>
    <row r="18" spans="2:12" ht="72.5" customHeight="1">
      <c r="B18" s="389" t="s">
        <v>274</v>
      </c>
      <c r="C18" s="390"/>
      <c r="D18" s="411"/>
      <c r="E18" s="391"/>
      <c r="F18" s="398"/>
      <c r="G18" s="398"/>
      <c r="H18" s="388"/>
      <c r="I18" s="387">
        <v>825</v>
      </c>
      <c r="J18" s="397"/>
      <c r="K18" s="32"/>
      <c r="L18" s="33">
        <f t="shared" si="0"/>
        <v>0</v>
      </c>
    </row>
    <row r="19" spans="2:12" ht="74" customHeight="1">
      <c r="B19" s="412" t="s">
        <v>186</v>
      </c>
      <c r="C19" s="390"/>
      <c r="D19" s="411"/>
      <c r="E19" s="391"/>
      <c r="F19" s="398"/>
      <c r="G19" s="398"/>
      <c r="H19" s="388"/>
      <c r="I19" s="387">
        <v>1700</v>
      </c>
      <c r="J19" s="397"/>
      <c r="K19" s="32"/>
      <c r="L19" s="33">
        <f t="shared" si="0"/>
        <v>0</v>
      </c>
    </row>
    <row r="20" spans="2:12" ht="74" customHeight="1">
      <c r="B20" s="389" t="s">
        <v>308</v>
      </c>
      <c r="C20" s="390"/>
      <c r="D20" s="411"/>
      <c r="E20" s="391"/>
      <c r="F20" s="398"/>
      <c r="G20" s="398"/>
      <c r="H20" s="388"/>
      <c r="I20" s="387">
        <v>1470</v>
      </c>
      <c r="J20" s="397"/>
      <c r="K20" s="32"/>
      <c r="L20" s="33">
        <f t="shared" si="0"/>
        <v>0</v>
      </c>
    </row>
    <row r="21" spans="2:12" ht="74.5" customHeight="1">
      <c r="B21" s="412" t="s">
        <v>309</v>
      </c>
      <c r="C21" s="390"/>
      <c r="D21" s="411"/>
      <c r="E21" s="391"/>
      <c r="F21" s="398"/>
      <c r="G21" s="398"/>
      <c r="H21" s="388"/>
      <c r="I21" s="387">
        <v>1890</v>
      </c>
      <c r="J21" s="397"/>
      <c r="K21" s="32"/>
      <c r="L21" s="33">
        <f t="shared" si="0"/>
        <v>0</v>
      </c>
    </row>
    <row r="22" spans="2:12" ht="87.75" customHeight="1">
      <c r="B22" s="389" t="s">
        <v>315</v>
      </c>
      <c r="C22" s="390"/>
      <c r="D22" s="411"/>
      <c r="E22" s="391"/>
      <c r="F22" s="398"/>
      <c r="G22" s="398"/>
      <c r="H22" s="388"/>
      <c r="I22" s="387">
        <v>2600</v>
      </c>
      <c r="J22" s="397"/>
      <c r="K22" s="32"/>
      <c r="L22" s="33">
        <f t="shared" si="0"/>
        <v>0</v>
      </c>
    </row>
    <row r="23" spans="2:12" ht="81" customHeight="1">
      <c r="B23" s="389" t="s">
        <v>363</v>
      </c>
      <c r="C23" s="390"/>
      <c r="D23" s="390"/>
      <c r="E23" s="399"/>
      <c r="F23" s="399"/>
      <c r="G23" s="399"/>
      <c r="H23" s="399"/>
      <c r="I23" s="400">
        <v>960</v>
      </c>
      <c r="J23" s="401"/>
      <c r="K23" s="32"/>
      <c r="L23" s="33">
        <f t="shared" ref="L23" si="1">I23*K23</f>
        <v>0</v>
      </c>
    </row>
    <row r="24" spans="2:12" ht="80.25" customHeight="1">
      <c r="B24" s="389" t="s">
        <v>364</v>
      </c>
      <c r="C24" s="390"/>
      <c r="D24" s="390"/>
      <c r="E24" s="394"/>
      <c r="F24" s="395"/>
      <c r="G24" s="395"/>
      <c r="H24" s="396"/>
      <c r="I24" s="387">
        <v>740</v>
      </c>
      <c r="J24" s="397"/>
      <c r="K24" s="32"/>
      <c r="L24" s="33">
        <f t="shared" ref="L24" si="2">I24*K24</f>
        <v>0</v>
      </c>
    </row>
    <row r="25" spans="2:12">
      <c r="I25" s="30" t="s">
        <v>93</v>
      </c>
      <c r="J25" s="32"/>
      <c r="K25" s="34" t="e">
        <f>#REF!+#REF!</f>
        <v>#REF!</v>
      </c>
      <c r="L25" s="35">
        <f>SUM(L12:L23)</f>
        <v>0</v>
      </c>
    </row>
    <row r="28" spans="2:12" ht="24" customHeight="1">
      <c r="B28" s="424" t="s">
        <v>126</v>
      </c>
      <c r="C28" s="424"/>
      <c r="D28" s="424"/>
      <c r="E28" s="424"/>
      <c r="F28" s="424"/>
      <c r="G28" s="424"/>
      <c r="H28" s="424"/>
      <c r="I28" s="424"/>
      <c r="J28" s="424"/>
      <c r="K28" s="424"/>
      <c r="L28" s="424"/>
    </row>
    <row r="29" spans="2:12" ht="26.5" customHeight="1">
      <c r="B29" s="402" t="s">
        <v>117</v>
      </c>
      <c r="C29" s="403"/>
      <c r="D29" s="404"/>
      <c r="E29" s="402" t="s">
        <v>119</v>
      </c>
      <c r="F29" s="398"/>
      <c r="G29" s="398"/>
      <c r="H29" s="388"/>
      <c r="I29" s="52" t="s">
        <v>120</v>
      </c>
      <c r="J29" s="52" t="s">
        <v>125</v>
      </c>
      <c r="K29" s="52" t="s">
        <v>123</v>
      </c>
      <c r="L29" s="52" t="s">
        <v>78</v>
      </c>
    </row>
    <row r="30" spans="2:12">
      <c r="B30" s="391" t="s">
        <v>127</v>
      </c>
      <c r="C30" s="392"/>
      <c r="D30" s="393"/>
      <c r="E30" s="413"/>
      <c r="F30" s="414"/>
      <c r="G30" s="414"/>
      <c r="H30" s="415"/>
      <c r="I30" s="143">
        <v>280</v>
      </c>
      <c r="J30" s="32"/>
      <c r="K30" s="32"/>
      <c r="L30" s="33">
        <f>(J30+K30)*I30</f>
        <v>0</v>
      </c>
    </row>
    <row r="31" spans="2:12">
      <c r="B31" s="391" t="s">
        <v>128</v>
      </c>
      <c r="C31" s="392"/>
      <c r="D31" s="393"/>
      <c r="E31" s="416"/>
      <c r="F31" s="417"/>
      <c r="G31" s="417"/>
      <c r="H31" s="418"/>
      <c r="I31" s="143">
        <v>280</v>
      </c>
      <c r="J31" s="32"/>
      <c r="K31" s="32"/>
      <c r="L31" s="33">
        <f t="shared" ref="L31:L50" si="3">(J31+K31)*I31</f>
        <v>0</v>
      </c>
    </row>
    <row r="32" spans="2:12">
      <c r="B32" s="391" t="s">
        <v>129</v>
      </c>
      <c r="C32" s="392"/>
      <c r="D32" s="393"/>
      <c r="E32" s="416"/>
      <c r="F32" s="417"/>
      <c r="G32" s="417"/>
      <c r="H32" s="418"/>
      <c r="I32" s="143">
        <v>280</v>
      </c>
      <c r="J32" s="32"/>
      <c r="K32" s="32"/>
      <c r="L32" s="33">
        <f t="shared" si="3"/>
        <v>0</v>
      </c>
    </row>
    <row r="33" spans="2:14">
      <c r="B33" s="391" t="s">
        <v>130</v>
      </c>
      <c r="C33" s="392"/>
      <c r="D33" s="393"/>
      <c r="E33" s="416"/>
      <c r="F33" s="417"/>
      <c r="G33" s="417"/>
      <c r="H33" s="418"/>
      <c r="I33" s="143">
        <v>280</v>
      </c>
      <c r="J33" s="32"/>
      <c r="K33" s="32"/>
      <c r="L33" s="33">
        <f t="shared" si="3"/>
        <v>0</v>
      </c>
    </row>
    <row r="34" spans="2:14">
      <c r="B34" s="391" t="s">
        <v>131</v>
      </c>
      <c r="C34" s="392"/>
      <c r="D34" s="393"/>
      <c r="E34" s="416"/>
      <c r="F34" s="417"/>
      <c r="G34" s="417"/>
      <c r="H34" s="418"/>
      <c r="I34" s="143">
        <v>280</v>
      </c>
      <c r="J34" s="32"/>
      <c r="K34" s="32"/>
      <c r="L34" s="33">
        <f t="shared" si="3"/>
        <v>0</v>
      </c>
    </row>
    <row r="35" spans="2:14">
      <c r="B35" s="391" t="s">
        <v>132</v>
      </c>
      <c r="C35" s="392"/>
      <c r="D35" s="393"/>
      <c r="E35" s="416"/>
      <c r="F35" s="417"/>
      <c r="G35" s="417"/>
      <c r="H35" s="418"/>
      <c r="I35" s="143">
        <v>280</v>
      </c>
      <c r="J35" s="32"/>
      <c r="K35" s="32"/>
      <c r="L35" s="33">
        <f t="shared" si="3"/>
        <v>0</v>
      </c>
    </row>
    <row r="36" spans="2:14">
      <c r="B36" s="391" t="s">
        <v>133</v>
      </c>
      <c r="C36" s="392"/>
      <c r="D36" s="393"/>
      <c r="E36" s="416"/>
      <c r="F36" s="417"/>
      <c r="G36" s="417"/>
      <c r="H36" s="418"/>
      <c r="I36" s="143">
        <v>280</v>
      </c>
      <c r="J36" s="32"/>
      <c r="K36" s="32"/>
      <c r="L36" s="33">
        <f t="shared" si="3"/>
        <v>0</v>
      </c>
    </row>
    <row r="37" spans="2:14">
      <c r="B37" s="391" t="s">
        <v>134</v>
      </c>
      <c r="C37" s="392"/>
      <c r="D37" s="393"/>
      <c r="E37" s="416"/>
      <c r="F37" s="417"/>
      <c r="G37" s="417"/>
      <c r="H37" s="418"/>
      <c r="I37" s="143">
        <v>280</v>
      </c>
      <c r="J37" s="32"/>
      <c r="K37" s="32"/>
      <c r="L37" s="33">
        <f t="shared" si="3"/>
        <v>0</v>
      </c>
    </row>
    <row r="38" spans="2:14">
      <c r="B38" s="391" t="s">
        <v>135</v>
      </c>
      <c r="C38" s="392"/>
      <c r="D38" s="393"/>
      <c r="E38" s="416"/>
      <c r="F38" s="417"/>
      <c r="G38" s="417"/>
      <c r="H38" s="418"/>
      <c r="I38" s="143">
        <v>280</v>
      </c>
      <c r="J38" s="32"/>
      <c r="K38" s="32"/>
      <c r="L38" s="33">
        <f t="shared" si="3"/>
        <v>0</v>
      </c>
    </row>
    <row r="39" spans="2:14">
      <c r="B39" s="391" t="s">
        <v>136</v>
      </c>
      <c r="C39" s="392"/>
      <c r="D39" s="393"/>
      <c r="E39" s="416"/>
      <c r="F39" s="417"/>
      <c r="G39" s="417"/>
      <c r="H39" s="418"/>
      <c r="I39" s="143">
        <v>280</v>
      </c>
      <c r="J39" s="32"/>
      <c r="K39" s="32"/>
      <c r="L39" s="33">
        <f t="shared" si="3"/>
        <v>0</v>
      </c>
    </row>
    <row r="40" spans="2:14">
      <c r="B40" s="391" t="s">
        <v>137</v>
      </c>
      <c r="C40" s="392"/>
      <c r="D40" s="393"/>
      <c r="E40" s="416"/>
      <c r="F40" s="417"/>
      <c r="G40" s="417"/>
      <c r="H40" s="418"/>
      <c r="I40" s="143">
        <v>280</v>
      </c>
      <c r="J40" s="32"/>
      <c r="K40" s="32"/>
      <c r="L40" s="33">
        <f t="shared" si="3"/>
        <v>0</v>
      </c>
    </row>
    <row r="41" spans="2:14">
      <c r="B41" s="391" t="s">
        <v>138</v>
      </c>
      <c r="C41" s="392"/>
      <c r="D41" s="393"/>
      <c r="E41" s="419"/>
      <c r="F41" s="420"/>
      <c r="G41" s="420"/>
      <c r="H41" s="421"/>
      <c r="I41" s="143">
        <v>280</v>
      </c>
      <c r="J41" s="32"/>
      <c r="K41" s="32"/>
      <c r="L41" s="33">
        <f t="shared" si="3"/>
        <v>0</v>
      </c>
    </row>
    <row r="42" spans="2:14">
      <c r="B42" s="391" t="s">
        <v>139</v>
      </c>
      <c r="C42" s="392"/>
      <c r="D42" s="393"/>
      <c r="E42" s="413"/>
      <c r="F42" s="414"/>
      <c r="G42" s="414"/>
      <c r="H42" s="415"/>
      <c r="I42" s="143">
        <v>286</v>
      </c>
      <c r="J42" s="32"/>
      <c r="K42" s="32"/>
      <c r="L42" s="33">
        <f t="shared" si="3"/>
        <v>0</v>
      </c>
    </row>
    <row r="43" spans="2:14">
      <c r="B43" s="391" t="s">
        <v>140</v>
      </c>
      <c r="C43" s="392"/>
      <c r="D43" s="393"/>
      <c r="E43" s="416"/>
      <c r="F43" s="417"/>
      <c r="G43" s="417"/>
      <c r="H43" s="418"/>
      <c r="I43" s="143">
        <v>402</v>
      </c>
      <c r="J43" s="32"/>
      <c r="K43" s="32"/>
      <c r="L43" s="33">
        <f t="shared" si="3"/>
        <v>0</v>
      </c>
      <c r="N43" s="137"/>
    </row>
    <row r="44" spans="2:14">
      <c r="B44" s="391" t="s">
        <v>141</v>
      </c>
      <c r="C44" s="392"/>
      <c r="D44" s="393"/>
      <c r="E44" s="416"/>
      <c r="F44" s="417"/>
      <c r="G44" s="417"/>
      <c r="H44" s="418"/>
      <c r="I44" s="143">
        <v>276</v>
      </c>
      <c r="J44" s="32"/>
      <c r="K44" s="32"/>
      <c r="L44" s="33">
        <f t="shared" si="3"/>
        <v>0</v>
      </c>
      <c r="N44" s="137"/>
    </row>
    <row r="45" spans="2:14">
      <c r="B45" s="391" t="s">
        <v>142</v>
      </c>
      <c r="C45" s="392"/>
      <c r="D45" s="393"/>
      <c r="E45" s="416"/>
      <c r="F45" s="417"/>
      <c r="G45" s="417"/>
      <c r="H45" s="418"/>
      <c r="I45" s="143">
        <v>286</v>
      </c>
      <c r="J45" s="32"/>
      <c r="K45" s="32"/>
      <c r="L45" s="33">
        <f t="shared" si="3"/>
        <v>0</v>
      </c>
      <c r="N45" s="137"/>
    </row>
    <row r="46" spans="2:14">
      <c r="B46" s="391" t="s">
        <v>143</v>
      </c>
      <c r="C46" s="392"/>
      <c r="D46" s="393"/>
      <c r="E46" s="416"/>
      <c r="F46" s="417"/>
      <c r="G46" s="417"/>
      <c r="H46" s="418"/>
      <c r="I46" s="143">
        <v>380</v>
      </c>
      <c r="J46" s="32"/>
      <c r="K46" s="32"/>
      <c r="L46" s="33">
        <f t="shared" si="3"/>
        <v>0</v>
      </c>
      <c r="N46" s="137"/>
    </row>
    <row r="47" spans="2:14">
      <c r="B47" s="391" t="s">
        <v>144</v>
      </c>
      <c r="C47" s="392"/>
      <c r="D47" s="393"/>
      <c r="E47" s="416"/>
      <c r="F47" s="417"/>
      <c r="G47" s="417"/>
      <c r="H47" s="418"/>
      <c r="I47" s="143">
        <v>271</v>
      </c>
      <c r="J47" s="32"/>
      <c r="K47" s="32"/>
      <c r="L47" s="33">
        <f t="shared" si="3"/>
        <v>0</v>
      </c>
      <c r="N47" s="137"/>
    </row>
    <row r="48" spans="2:14">
      <c r="B48" s="391" t="s">
        <v>145</v>
      </c>
      <c r="C48" s="392"/>
      <c r="D48" s="393"/>
      <c r="E48" s="416"/>
      <c r="F48" s="417"/>
      <c r="G48" s="417"/>
      <c r="H48" s="418"/>
      <c r="I48" s="143">
        <v>324</v>
      </c>
      <c r="J48" s="32"/>
      <c r="K48" s="32"/>
      <c r="L48" s="33">
        <f t="shared" si="3"/>
        <v>0</v>
      </c>
      <c r="N48" s="137"/>
    </row>
    <row r="49" spans="2:14">
      <c r="B49" s="391" t="s">
        <v>146</v>
      </c>
      <c r="C49" s="392"/>
      <c r="D49" s="393"/>
      <c r="E49" s="416"/>
      <c r="F49" s="417"/>
      <c r="G49" s="417"/>
      <c r="H49" s="418"/>
      <c r="I49" s="143">
        <v>319</v>
      </c>
      <c r="J49" s="32"/>
      <c r="K49" s="32"/>
      <c r="L49" s="33">
        <f t="shared" si="3"/>
        <v>0</v>
      </c>
      <c r="N49" s="137"/>
    </row>
    <row r="50" spans="2:14">
      <c r="B50" s="391" t="s">
        <v>147</v>
      </c>
      <c r="C50" s="392"/>
      <c r="D50" s="393"/>
      <c r="E50" s="419"/>
      <c r="F50" s="420"/>
      <c r="G50" s="420"/>
      <c r="H50" s="421"/>
      <c r="I50" s="143">
        <v>402</v>
      </c>
      <c r="J50" s="32"/>
      <c r="K50" s="32"/>
      <c r="L50" s="33">
        <f t="shared" si="3"/>
        <v>0</v>
      </c>
      <c r="N50" s="137"/>
    </row>
    <row r="51" spans="2:14">
      <c r="I51" s="31"/>
      <c r="J51" s="32">
        <f>J30+J31+J32+J33+J34+J35+J36+J37+J38+J39+J40+J41+J42+J43+J44+J45+J46+J47+J48+J49+J50</f>
        <v>0</v>
      </c>
      <c r="K51" s="32">
        <f>K30+K31+K32+K33+K34+K35+K36+K37+K38+K39+K41+K40+K42+K43+K44+K45+K46+K47+K48+K49+K50</f>
        <v>0</v>
      </c>
      <c r="L51" s="33">
        <f>SUM(L30:L50)</f>
        <v>0</v>
      </c>
    </row>
    <row r="52" spans="2:14">
      <c r="I52" s="31"/>
      <c r="J52" s="34" t="s">
        <v>93</v>
      </c>
      <c r="K52" s="32">
        <f>J51+K51</f>
        <v>0</v>
      </c>
      <c r="L52" s="31"/>
    </row>
    <row r="55" spans="2:14">
      <c r="B55" s="408" t="s">
        <v>117</v>
      </c>
      <c r="C55" s="409"/>
      <c r="D55" s="410"/>
      <c r="E55" s="408" t="s">
        <v>119</v>
      </c>
      <c r="F55" s="398"/>
      <c r="G55" s="398"/>
      <c r="H55" s="388"/>
      <c r="I55" s="408" t="s">
        <v>120</v>
      </c>
      <c r="J55" s="388"/>
      <c r="K55" s="52" t="s">
        <v>70</v>
      </c>
      <c r="L55" s="16" t="s">
        <v>78</v>
      </c>
    </row>
    <row r="56" spans="2:14" ht="113" customHeight="1">
      <c r="B56" s="405" t="s">
        <v>122</v>
      </c>
      <c r="C56" s="406"/>
      <c r="D56" s="407"/>
      <c r="E56" s="391"/>
      <c r="F56" s="398"/>
      <c r="G56" s="398"/>
      <c r="H56" s="388"/>
      <c r="I56" s="387">
        <v>80</v>
      </c>
      <c r="J56" s="388"/>
      <c r="K56" s="32"/>
      <c r="L56" s="33">
        <f>I56*K56</f>
        <v>0</v>
      </c>
    </row>
    <row r="57" spans="2:14" ht="93.5" customHeight="1">
      <c r="B57" s="405" t="s">
        <v>397</v>
      </c>
      <c r="C57" s="406"/>
      <c r="D57" s="407"/>
      <c r="E57" s="391"/>
      <c r="F57" s="398"/>
      <c r="G57" s="398"/>
      <c r="H57" s="388"/>
      <c r="I57" s="387">
        <v>6276</v>
      </c>
      <c r="J57" s="388"/>
      <c r="K57" s="32"/>
      <c r="L57" s="33">
        <f>I57*K57</f>
        <v>0</v>
      </c>
    </row>
    <row r="58" spans="2:14">
      <c r="I58" s="30" t="s">
        <v>93</v>
      </c>
      <c r="J58" s="32"/>
      <c r="K58" s="34">
        <f>K56+K57</f>
        <v>0</v>
      </c>
      <c r="L58" s="35">
        <f>L56+L57</f>
        <v>0</v>
      </c>
    </row>
    <row r="61" spans="2:14" ht="18">
      <c r="B61" s="374" t="s">
        <v>117</v>
      </c>
      <c r="C61" s="375"/>
      <c r="D61" s="376"/>
      <c r="E61" s="374" t="s">
        <v>119</v>
      </c>
      <c r="F61" s="375"/>
      <c r="G61" s="375"/>
      <c r="H61" s="376"/>
      <c r="I61" s="374" t="s">
        <v>200</v>
      </c>
      <c r="J61" s="376"/>
      <c r="K61" s="110" t="s">
        <v>70</v>
      </c>
      <c r="L61" s="116" t="s">
        <v>78</v>
      </c>
    </row>
    <row r="62" spans="2:14" ht="77" customHeight="1">
      <c r="B62" s="429" t="s">
        <v>202</v>
      </c>
      <c r="C62" s="429"/>
      <c r="D62" s="429"/>
      <c r="E62" s="391"/>
      <c r="F62" s="398"/>
      <c r="G62" s="398"/>
      <c r="H62" s="388"/>
      <c r="I62" s="387">
        <v>1100</v>
      </c>
      <c r="J62" s="388"/>
      <c r="K62" s="32"/>
      <c r="L62" s="33">
        <f>I62*K62</f>
        <v>0</v>
      </c>
    </row>
    <row r="63" spans="2:14" ht="77" customHeight="1">
      <c r="B63" s="430"/>
      <c r="C63" s="430"/>
      <c r="D63" s="430"/>
      <c r="E63" s="391"/>
      <c r="F63" s="398"/>
      <c r="G63" s="398"/>
      <c r="H63" s="388"/>
      <c r="I63" s="387">
        <v>1100</v>
      </c>
      <c r="J63" s="388"/>
      <c r="K63" s="32"/>
      <c r="L63" s="33">
        <f>I63*K63</f>
        <v>0</v>
      </c>
    </row>
    <row r="64" spans="2:14" ht="74" customHeight="1">
      <c r="B64" s="430"/>
      <c r="C64" s="430"/>
      <c r="D64" s="430"/>
      <c r="E64" s="391"/>
      <c r="F64" s="398"/>
      <c r="G64" s="398"/>
      <c r="H64" s="388"/>
      <c r="I64" s="387">
        <v>1000</v>
      </c>
      <c r="J64" s="388"/>
      <c r="K64" s="32"/>
      <c r="L64" s="33">
        <f>I64*K64</f>
        <v>0</v>
      </c>
    </row>
    <row r="65" spans="2:12" ht="78.75" customHeight="1">
      <c r="B65" s="431"/>
      <c r="C65" s="431"/>
      <c r="D65" s="431"/>
      <c r="E65" s="432"/>
      <c r="F65" s="432"/>
      <c r="G65" s="432"/>
      <c r="H65" s="432"/>
      <c r="I65" s="387">
        <v>1100</v>
      </c>
      <c r="J65" s="397"/>
      <c r="K65" s="32"/>
      <c r="L65" s="33">
        <f>I65*K65</f>
        <v>0</v>
      </c>
    </row>
    <row r="66" spans="2:12" ht="18">
      <c r="B66" s="422" t="s">
        <v>201</v>
      </c>
      <c r="C66" s="422"/>
      <c r="D66" s="422"/>
      <c r="E66" s="422"/>
      <c r="F66" s="422"/>
      <c r="G66" s="422"/>
      <c r="H66" s="422"/>
      <c r="I66" s="422"/>
      <c r="J66" s="423"/>
      <c r="K66" s="34">
        <f>K62+K63+K64</f>
        <v>0</v>
      </c>
      <c r="L66" s="35">
        <f>L62+L63+L64</f>
        <v>0</v>
      </c>
    </row>
  </sheetData>
  <mergeCells count="92">
    <mergeCell ref="B7:L7"/>
    <mergeCell ref="B10:L10"/>
    <mergeCell ref="B62:D65"/>
    <mergeCell ref="E65:H65"/>
    <mergeCell ref="I65:J65"/>
    <mergeCell ref="E62:H62"/>
    <mergeCell ref="I62:J62"/>
    <mergeCell ref="B11:D11"/>
    <mergeCell ref="E11:H11"/>
    <mergeCell ref="I11:J11"/>
    <mergeCell ref="B61:D61"/>
    <mergeCell ref="B12:D12"/>
    <mergeCell ref="E12:H12"/>
    <mergeCell ref="I12:J12"/>
    <mergeCell ref="I13:J13"/>
    <mergeCell ref="B13:D13"/>
    <mergeCell ref="E13:H13"/>
    <mergeCell ref="I14:J14"/>
    <mergeCell ref="I15:J15"/>
    <mergeCell ref="I63:J63"/>
    <mergeCell ref="I18:J18"/>
    <mergeCell ref="I61:J61"/>
    <mergeCell ref="I21:J21"/>
    <mergeCell ref="I16:J16"/>
    <mergeCell ref="I22:J22"/>
    <mergeCell ref="I19:J19"/>
    <mergeCell ref="I20:J20"/>
    <mergeCell ref="I17:J17"/>
    <mergeCell ref="I57:J57"/>
    <mergeCell ref="B28:L28"/>
    <mergeCell ref="E55:H55"/>
    <mergeCell ref="E56:H56"/>
    <mergeCell ref="E57:H57"/>
    <mergeCell ref="B66:J66"/>
    <mergeCell ref="B48:D48"/>
    <mergeCell ref="B34:D34"/>
    <mergeCell ref="B36:D36"/>
    <mergeCell ref="B49:D49"/>
    <mergeCell ref="B50:D50"/>
    <mergeCell ref="E42:H50"/>
    <mergeCell ref="B42:D42"/>
    <mergeCell ref="B43:D43"/>
    <mergeCell ref="B44:D44"/>
    <mergeCell ref="B45:D45"/>
    <mergeCell ref="B46:D46"/>
    <mergeCell ref="E63:H63"/>
    <mergeCell ref="E61:H61"/>
    <mergeCell ref="I55:J55"/>
    <mergeCell ref="I56:J56"/>
    <mergeCell ref="B20:D20"/>
    <mergeCell ref="E20:H20"/>
    <mergeCell ref="B30:D30"/>
    <mergeCell ref="B31:D31"/>
    <mergeCell ref="E22:H22"/>
    <mergeCell ref="B21:D21"/>
    <mergeCell ref="E21:H21"/>
    <mergeCell ref="B22:D22"/>
    <mergeCell ref="E29:H29"/>
    <mergeCell ref="E30:H41"/>
    <mergeCell ref="B32:D32"/>
    <mergeCell ref="B33:D33"/>
    <mergeCell ref="B37:D37"/>
    <mergeCell ref="B38:D38"/>
    <mergeCell ref="B39:D39"/>
    <mergeCell ref="E14:H14"/>
    <mergeCell ref="B15:D15"/>
    <mergeCell ref="E15:H15"/>
    <mergeCell ref="B14:D14"/>
    <mergeCell ref="B19:D19"/>
    <mergeCell ref="E19:H19"/>
    <mergeCell ref="E18:H18"/>
    <mergeCell ref="B16:D16"/>
    <mergeCell ref="E16:H16"/>
    <mergeCell ref="B17:D17"/>
    <mergeCell ref="E17:H17"/>
    <mergeCell ref="B18:D18"/>
    <mergeCell ref="I64:J64"/>
    <mergeCell ref="B23:D23"/>
    <mergeCell ref="B35:D35"/>
    <mergeCell ref="B24:D24"/>
    <mergeCell ref="E24:H24"/>
    <mergeCell ref="I24:J24"/>
    <mergeCell ref="E64:H64"/>
    <mergeCell ref="E23:H23"/>
    <mergeCell ref="I23:J23"/>
    <mergeCell ref="B40:D40"/>
    <mergeCell ref="B41:D41"/>
    <mergeCell ref="B29:D29"/>
    <mergeCell ref="B57:D57"/>
    <mergeCell ref="B55:D55"/>
    <mergeCell ref="B56:D56"/>
    <mergeCell ref="B47:D47"/>
  </mergeCells>
  <phoneticPr fontId="0" type="noConversion"/>
  <pageMargins left="0.19685039370078741" right="0.27559055118110237" top="0.15748031496062992" bottom="0.15748031496062992" header="0.31496062992125984" footer="0.31496062992125984"/>
  <pageSetup paperSize="9"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rgb="FFC00000"/>
  </sheetPr>
  <dimension ref="A1:K91"/>
  <sheetViews>
    <sheetView tabSelected="1" zoomScaleNormal="100" workbookViewId="0">
      <selection activeCell="J21" sqref="J21"/>
    </sheetView>
  </sheetViews>
  <sheetFormatPr baseColWidth="10" defaultColWidth="8.83203125" defaultRowHeight="16"/>
  <cols>
    <col min="1" max="1" width="3.5" style="37" customWidth="1"/>
    <col min="2" max="2" width="61.33203125" style="37" customWidth="1"/>
    <col min="3" max="3" width="26.6640625" style="37" customWidth="1"/>
    <col min="4" max="4" width="14.6640625" style="37" customWidth="1"/>
    <col min="5" max="5" width="13.6640625" style="37" customWidth="1"/>
    <col min="6" max="6" width="15.83203125" style="37" customWidth="1"/>
    <col min="7" max="16384" width="8.83203125" style="37"/>
  </cols>
  <sheetData>
    <row r="1" spans="1:11" s="28" customFormat="1">
      <c r="A1" s="93"/>
      <c r="B1" s="69"/>
      <c r="C1" s="70"/>
      <c r="D1" s="71"/>
      <c r="E1" s="72"/>
      <c r="F1" s="73"/>
    </row>
    <row r="2" spans="1:11" s="28" customFormat="1">
      <c r="A2" s="93"/>
      <c r="B2" s="69"/>
      <c r="C2" s="70"/>
      <c r="D2" s="74"/>
      <c r="E2" s="73"/>
      <c r="F2" s="73"/>
    </row>
    <row r="3" spans="1:11" s="28" customFormat="1" ht="14.5" customHeight="1">
      <c r="A3" s="93"/>
      <c r="B3" s="75"/>
      <c r="C3" s="70"/>
      <c r="D3" s="74"/>
      <c r="E3" s="73"/>
      <c r="F3" s="73"/>
    </row>
    <row r="4" spans="1:11" s="28" customFormat="1" ht="12" customHeight="1">
      <c r="A4" s="93"/>
      <c r="B4" s="75" t="s">
        <v>95</v>
      </c>
      <c r="C4" s="70"/>
      <c r="D4" s="73"/>
      <c r="E4" s="73"/>
      <c r="F4" s="73"/>
    </row>
    <row r="5" spans="1:11" s="28" customFormat="1" ht="16.25" customHeight="1">
      <c r="A5" s="93"/>
      <c r="B5" s="76"/>
      <c r="C5" s="70"/>
      <c r="D5" s="115"/>
      <c r="E5" s="73"/>
      <c r="F5" s="73"/>
    </row>
    <row r="6" spans="1:11" s="28" customFormat="1" ht="18.5" customHeight="1" thickBot="1">
      <c r="A6" s="93"/>
      <c r="B6" s="260">
        <v>45839</v>
      </c>
      <c r="C6" s="70"/>
      <c r="D6" s="73"/>
      <c r="E6" s="73"/>
      <c r="F6" s="73"/>
    </row>
    <row r="7" spans="1:11" s="28" customFormat="1" ht="1.25" hidden="1" customHeight="1">
      <c r="A7" s="29"/>
      <c r="B7" s="29"/>
      <c r="C7" s="29"/>
      <c r="D7" s="29"/>
      <c r="E7" s="27"/>
      <c r="F7" s="29"/>
    </row>
    <row r="8" spans="1:11" s="28" customFormat="1" ht="12" hidden="1" customHeight="1">
      <c r="A8" s="29"/>
      <c r="B8" s="29"/>
      <c r="C8" s="29"/>
      <c r="D8" s="29"/>
      <c r="E8" s="29"/>
      <c r="F8" s="29"/>
    </row>
    <row r="9" spans="1:11" s="11" customFormat="1" ht="36" customHeight="1" thickBot="1">
      <c r="B9" s="446" t="s">
        <v>429</v>
      </c>
      <c r="C9" s="447"/>
      <c r="D9" s="447"/>
      <c r="E9" s="447"/>
      <c r="F9" s="448"/>
      <c r="G9" s="258"/>
      <c r="H9" s="258"/>
      <c r="I9" s="258"/>
      <c r="J9" s="258"/>
      <c r="K9" s="258"/>
    </row>
    <row r="10" spans="1:11" s="28" customFormat="1" ht="12" customHeight="1">
      <c r="A10" s="29"/>
      <c r="B10" s="29"/>
      <c r="C10" s="29"/>
      <c r="D10" s="29"/>
      <c r="E10" s="29"/>
      <c r="F10" s="29"/>
    </row>
    <row r="11" spans="1:11" s="28" customFormat="1">
      <c r="B11" s="452" t="s">
        <v>204</v>
      </c>
      <c r="C11" s="452"/>
      <c r="D11" s="452"/>
      <c r="E11" s="452"/>
      <c r="F11" s="452"/>
    </row>
    <row r="12" spans="1:11">
      <c r="B12" s="450" t="s">
        <v>121</v>
      </c>
      <c r="C12" s="450" t="s">
        <v>119</v>
      </c>
      <c r="D12" s="453" t="s">
        <v>124</v>
      </c>
      <c r="E12" s="454" t="s">
        <v>70</v>
      </c>
      <c r="F12" s="455"/>
    </row>
    <row r="13" spans="1:11" ht="17" thickBot="1">
      <c r="B13" s="451"/>
      <c r="C13" s="451"/>
      <c r="D13" s="450"/>
      <c r="E13" s="243" t="s">
        <v>43</v>
      </c>
      <c r="F13" s="144" t="s">
        <v>44</v>
      </c>
    </row>
    <row r="14" spans="1:11" ht="17" thickBot="1">
      <c r="B14" s="238" t="s">
        <v>166</v>
      </c>
      <c r="C14" s="244"/>
      <c r="D14" s="245"/>
      <c r="E14" s="245"/>
      <c r="F14" s="246"/>
    </row>
    <row r="15" spans="1:11">
      <c r="B15" s="438" t="s">
        <v>390</v>
      </c>
      <c r="C15" s="434"/>
      <c r="D15" s="444">
        <v>610</v>
      </c>
      <c r="E15" s="441"/>
      <c r="F15" s="444">
        <f>D15*E15</f>
        <v>0</v>
      </c>
    </row>
    <row r="16" spans="1:11">
      <c r="B16" s="438"/>
      <c r="C16" s="434"/>
      <c r="D16" s="444"/>
      <c r="E16" s="441"/>
      <c r="F16" s="438"/>
    </row>
    <row r="17" spans="2:6">
      <c r="B17" s="438"/>
      <c r="C17" s="434"/>
      <c r="D17" s="444"/>
      <c r="E17" s="441"/>
      <c r="F17" s="438"/>
    </row>
    <row r="18" spans="2:6">
      <c r="B18" s="439"/>
      <c r="C18" s="434"/>
      <c r="D18" s="445"/>
      <c r="E18" s="456"/>
      <c r="F18" s="439"/>
    </row>
    <row r="19" spans="2:6">
      <c r="B19" s="449" t="s">
        <v>389</v>
      </c>
      <c r="C19" s="434"/>
      <c r="D19" s="437">
        <v>50</v>
      </c>
      <c r="E19" s="440"/>
      <c r="F19" s="437">
        <f>D19*E19</f>
        <v>0</v>
      </c>
    </row>
    <row r="20" spans="2:6">
      <c r="B20" s="438"/>
      <c r="C20" s="434"/>
      <c r="D20" s="444"/>
      <c r="E20" s="441"/>
      <c r="F20" s="438"/>
    </row>
    <row r="21" spans="2:6">
      <c r="B21" s="438"/>
      <c r="C21" s="434"/>
      <c r="D21" s="444"/>
      <c r="E21" s="441"/>
      <c r="F21" s="438"/>
    </row>
    <row r="22" spans="2:6">
      <c r="B22" s="439"/>
      <c r="C22" s="435"/>
      <c r="D22" s="445"/>
      <c r="E22" s="456"/>
      <c r="F22" s="439"/>
    </row>
    <row r="23" spans="2:6">
      <c r="B23" s="449" t="s">
        <v>388</v>
      </c>
      <c r="C23" s="433"/>
      <c r="D23" s="437">
        <v>10</v>
      </c>
      <c r="E23" s="440"/>
      <c r="F23" s="437">
        <f>D23*E23</f>
        <v>0</v>
      </c>
    </row>
    <row r="24" spans="2:6">
      <c r="B24" s="438"/>
      <c r="C24" s="434"/>
      <c r="D24" s="444"/>
      <c r="E24" s="441"/>
      <c r="F24" s="438"/>
    </row>
    <row r="25" spans="2:6">
      <c r="B25" s="438"/>
      <c r="C25" s="434"/>
      <c r="D25" s="444"/>
      <c r="E25" s="441"/>
      <c r="F25" s="438"/>
    </row>
    <row r="26" spans="2:6" ht="56.25" customHeight="1" thickBot="1">
      <c r="B26" s="438"/>
      <c r="C26" s="434"/>
      <c r="D26" s="444"/>
      <c r="E26" s="441"/>
      <c r="F26" s="438"/>
    </row>
    <row r="27" spans="2:6" ht="17" hidden="1" thickBot="1">
      <c r="B27" s="238" t="s">
        <v>148</v>
      </c>
      <c r="C27" s="239"/>
      <c r="D27" s="240"/>
      <c r="E27" s="241"/>
      <c r="F27" s="242"/>
    </row>
    <row r="28" spans="2:6" hidden="1">
      <c r="B28" s="226" t="s">
        <v>385</v>
      </c>
      <c r="C28" s="442"/>
      <c r="D28" s="229">
        <v>538</v>
      </c>
      <c r="E28" s="232"/>
      <c r="F28" s="229">
        <f>D28*E28</f>
        <v>0</v>
      </c>
    </row>
    <row r="29" spans="2:6" hidden="1">
      <c r="B29" s="39"/>
      <c r="C29" s="442"/>
      <c r="D29" s="41"/>
      <c r="E29" s="50"/>
      <c r="F29" s="41">
        <f>D29*E29</f>
        <v>0</v>
      </c>
    </row>
    <row r="30" spans="2:6" hidden="1">
      <c r="B30" s="39" t="s">
        <v>386</v>
      </c>
      <c r="C30" s="443"/>
      <c r="D30" s="41">
        <v>538</v>
      </c>
      <c r="E30" s="50"/>
      <c r="F30" s="41">
        <f>D30*E30</f>
        <v>0</v>
      </c>
    </row>
    <row r="31" spans="2:6" hidden="1">
      <c r="B31" s="96" t="s">
        <v>149</v>
      </c>
      <c r="C31" s="97"/>
      <c r="D31" s="99"/>
      <c r="E31" s="100"/>
      <c r="F31" s="98"/>
    </row>
    <row r="32" spans="2:6" hidden="1">
      <c r="B32" s="101" t="s">
        <v>150</v>
      </c>
      <c r="C32" s="135"/>
      <c r="D32" s="41">
        <v>343</v>
      </c>
      <c r="E32" s="50"/>
      <c r="F32" s="41">
        <f>D32*E32</f>
        <v>0</v>
      </c>
    </row>
    <row r="33" spans="2:6" hidden="1">
      <c r="B33" s="101" t="s">
        <v>151</v>
      </c>
      <c r="C33" s="43"/>
      <c r="D33" s="41">
        <v>334</v>
      </c>
      <c r="E33" s="50"/>
      <c r="F33" s="41">
        <f t="shared" ref="F33:F54" si="0">D33*E33</f>
        <v>0</v>
      </c>
    </row>
    <row r="34" spans="2:6" hidden="1">
      <c r="B34" s="101" t="s">
        <v>152</v>
      </c>
      <c r="C34" s="43"/>
      <c r="D34" s="41">
        <v>343</v>
      </c>
      <c r="E34" s="50"/>
      <c r="F34" s="41">
        <f t="shared" si="0"/>
        <v>0</v>
      </c>
    </row>
    <row r="35" spans="2:6" hidden="1">
      <c r="B35" s="101" t="s">
        <v>153</v>
      </c>
      <c r="C35" s="43"/>
      <c r="D35" s="41">
        <v>334</v>
      </c>
      <c r="E35" s="50"/>
      <c r="F35" s="41">
        <f t="shared" si="0"/>
        <v>0</v>
      </c>
    </row>
    <row r="36" spans="2:6" hidden="1">
      <c r="B36" s="101" t="s">
        <v>154</v>
      </c>
      <c r="C36" s="43"/>
      <c r="D36" s="41">
        <v>334</v>
      </c>
      <c r="E36" s="50"/>
      <c r="F36" s="41">
        <f t="shared" si="0"/>
        <v>0</v>
      </c>
    </row>
    <row r="37" spans="2:6" hidden="1">
      <c r="B37" s="101" t="s">
        <v>155</v>
      </c>
      <c r="C37" s="43"/>
      <c r="D37" s="41">
        <v>334</v>
      </c>
      <c r="E37" s="50"/>
      <c r="F37" s="41">
        <f t="shared" si="0"/>
        <v>0</v>
      </c>
    </row>
    <row r="38" spans="2:6" hidden="1">
      <c r="B38" s="101" t="s">
        <v>156</v>
      </c>
      <c r="C38" s="43"/>
      <c r="D38" s="41">
        <v>334</v>
      </c>
      <c r="E38" s="50"/>
      <c r="F38" s="41">
        <f t="shared" si="0"/>
        <v>0</v>
      </c>
    </row>
    <row r="39" spans="2:6" hidden="1">
      <c r="B39" s="101" t="s">
        <v>157</v>
      </c>
      <c r="C39" s="43"/>
      <c r="D39" s="41">
        <v>334</v>
      </c>
      <c r="E39" s="50"/>
      <c r="F39" s="41">
        <f t="shared" si="0"/>
        <v>0</v>
      </c>
    </row>
    <row r="40" spans="2:6" hidden="1">
      <c r="B40" s="101" t="s">
        <v>158</v>
      </c>
      <c r="C40" s="43"/>
      <c r="D40" s="41">
        <v>334</v>
      </c>
      <c r="E40" s="50"/>
      <c r="F40" s="41">
        <f t="shared" si="0"/>
        <v>0</v>
      </c>
    </row>
    <row r="41" spans="2:6" hidden="1">
      <c r="B41" s="101" t="s">
        <v>159</v>
      </c>
      <c r="C41" s="43"/>
      <c r="D41" s="41">
        <v>334</v>
      </c>
      <c r="E41" s="50"/>
      <c r="F41" s="41">
        <f t="shared" si="0"/>
        <v>0</v>
      </c>
    </row>
    <row r="42" spans="2:6" hidden="1">
      <c r="B42" s="101" t="s">
        <v>160</v>
      </c>
      <c r="C42" s="43"/>
      <c r="D42" s="41">
        <v>343</v>
      </c>
      <c r="E42" s="50"/>
      <c r="F42" s="41">
        <f t="shared" si="0"/>
        <v>0</v>
      </c>
    </row>
    <row r="43" spans="2:6" hidden="1">
      <c r="B43" s="101" t="s">
        <v>212</v>
      </c>
      <c r="C43" s="43"/>
      <c r="D43" s="41">
        <v>369</v>
      </c>
      <c r="E43" s="50"/>
      <c r="F43" s="41">
        <f t="shared" si="0"/>
        <v>0</v>
      </c>
    </row>
    <row r="44" spans="2:6" hidden="1">
      <c r="B44" s="101" t="s">
        <v>213</v>
      </c>
      <c r="C44" s="43"/>
      <c r="D44" s="41">
        <v>343</v>
      </c>
      <c r="E44" s="50"/>
      <c r="F44" s="41">
        <f t="shared" si="0"/>
        <v>0</v>
      </c>
    </row>
    <row r="45" spans="2:6" hidden="1">
      <c r="B45" s="101" t="s">
        <v>214</v>
      </c>
      <c r="C45" s="43"/>
      <c r="D45" s="41">
        <v>369</v>
      </c>
      <c r="E45" s="50"/>
      <c r="F45" s="41">
        <f t="shared" si="0"/>
        <v>0</v>
      </c>
    </row>
    <row r="46" spans="2:6" hidden="1">
      <c r="B46" s="101" t="s">
        <v>223</v>
      </c>
      <c r="C46" s="43"/>
      <c r="D46" s="41">
        <v>369</v>
      </c>
      <c r="E46" s="50"/>
      <c r="F46" s="41">
        <f t="shared" si="0"/>
        <v>0</v>
      </c>
    </row>
    <row r="47" spans="2:6" hidden="1">
      <c r="B47" s="101" t="s">
        <v>224</v>
      </c>
      <c r="C47" s="43"/>
      <c r="D47" s="41">
        <v>369</v>
      </c>
      <c r="E47" s="50"/>
      <c r="F47" s="41">
        <f t="shared" si="0"/>
        <v>0</v>
      </c>
    </row>
    <row r="48" spans="2:6" hidden="1">
      <c r="B48" s="101" t="s">
        <v>225</v>
      </c>
      <c r="C48" s="43"/>
      <c r="D48" s="41">
        <v>369</v>
      </c>
      <c r="E48" s="50"/>
      <c r="F48" s="41">
        <f t="shared" si="0"/>
        <v>0</v>
      </c>
    </row>
    <row r="49" spans="2:6" hidden="1">
      <c r="B49" s="101" t="s">
        <v>226</v>
      </c>
      <c r="C49" s="43"/>
      <c r="D49" s="41">
        <v>343</v>
      </c>
      <c r="E49" s="50"/>
      <c r="F49" s="41">
        <f t="shared" si="0"/>
        <v>0</v>
      </c>
    </row>
    <row r="50" spans="2:6" hidden="1">
      <c r="B50" s="101" t="s">
        <v>227</v>
      </c>
      <c r="C50" s="43"/>
      <c r="D50" s="41">
        <v>304</v>
      </c>
      <c r="E50" s="50"/>
      <c r="F50" s="41">
        <f t="shared" si="0"/>
        <v>0</v>
      </c>
    </row>
    <row r="51" spans="2:6" hidden="1">
      <c r="B51" s="101" t="s">
        <v>228</v>
      </c>
      <c r="C51" s="43"/>
      <c r="D51" s="41">
        <v>318</v>
      </c>
      <c r="E51" s="50"/>
      <c r="F51" s="41">
        <f t="shared" si="0"/>
        <v>0</v>
      </c>
    </row>
    <row r="52" spans="2:6" hidden="1">
      <c r="B52" s="101" t="s">
        <v>229</v>
      </c>
      <c r="C52" s="43"/>
      <c r="D52" s="41">
        <v>334</v>
      </c>
      <c r="E52" s="50"/>
      <c r="F52" s="41">
        <f t="shared" si="0"/>
        <v>0</v>
      </c>
    </row>
    <row r="53" spans="2:6" hidden="1">
      <c r="B53" s="101" t="s">
        <v>230</v>
      </c>
      <c r="C53" s="43"/>
      <c r="D53" s="41">
        <v>304</v>
      </c>
      <c r="E53" s="50"/>
      <c r="F53" s="41">
        <f t="shared" si="0"/>
        <v>0</v>
      </c>
    </row>
    <row r="54" spans="2:6" ht="17" hidden="1" thickBot="1">
      <c r="B54" s="247" t="s">
        <v>161</v>
      </c>
      <c r="C54" s="43"/>
      <c r="D54" s="227">
        <v>343</v>
      </c>
      <c r="E54" s="230"/>
      <c r="F54" s="227">
        <f t="shared" si="0"/>
        <v>0</v>
      </c>
    </row>
    <row r="55" spans="2:6" ht="24" customHeight="1" thickBot="1">
      <c r="B55" s="238" t="s">
        <v>162</v>
      </c>
      <c r="C55" s="239"/>
      <c r="D55" s="240"/>
      <c r="E55" s="241"/>
      <c r="F55" s="242"/>
    </row>
    <row r="56" spans="2:6" ht="47" customHeight="1">
      <c r="B56" s="226" t="s">
        <v>432</v>
      </c>
      <c r="C56" s="120"/>
      <c r="D56" s="229">
        <v>828</v>
      </c>
      <c r="E56" s="232"/>
      <c r="F56" s="229">
        <f t="shared" ref="F56:F62" si="1">D56*E56</f>
        <v>0</v>
      </c>
    </row>
    <row r="57" spans="2:6" ht="78.75" customHeight="1">
      <c r="B57" s="226" t="s">
        <v>410</v>
      </c>
      <c r="C57" s="120"/>
      <c r="D57" s="229">
        <v>720</v>
      </c>
      <c r="E57" s="232"/>
      <c r="F57" s="229">
        <f t="shared" si="1"/>
        <v>0</v>
      </c>
    </row>
    <row r="58" spans="2:6" ht="47" customHeight="1">
      <c r="B58" s="39" t="s">
        <v>406</v>
      </c>
      <c r="C58" s="44"/>
      <c r="D58" s="41">
        <v>355</v>
      </c>
      <c r="E58" s="50"/>
      <c r="F58" s="41">
        <f>D58*E58</f>
        <v>0</v>
      </c>
    </row>
    <row r="59" spans="2:6" ht="26.25" hidden="1" customHeight="1">
      <c r="B59" s="39" t="s">
        <v>387</v>
      </c>
      <c r="C59" s="43"/>
      <c r="D59" s="41">
        <v>1014</v>
      </c>
      <c r="E59" s="50"/>
      <c r="F59" s="41">
        <f t="shared" si="1"/>
        <v>0</v>
      </c>
    </row>
    <row r="60" spans="2:6" ht="72" customHeight="1">
      <c r="B60" s="39" t="s">
        <v>407</v>
      </c>
      <c r="C60" s="44"/>
      <c r="D60" s="41">
        <v>1098</v>
      </c>
      <c r="E60" s="50"/>
      <c r="F60" s="41">
        <f t="shared" si="1"/>
        <v>0</v>
      </c>
    </row>
    <row r="61" spans="2:6" ht="99" customHeight="1" thickBot="1">
      <c r="B61" s="39" t="s">
        <v>454</v>
      </c>
      <c r="C61" s="120"/>
      <c r="D61" s="41">
        <v>1098</v>
      </c>
      <c r="E61" s="50"/>
      <c r="F61" s="41">
        <f t="shared" si="1"/>
        <v>0</v>
      </c>
    </row>
    <row r="62" spans="2:6" ht="53.5" hidden="1" customHeight="1" thickBot="1">
      <c r="B62" s="224" t="s">
        <v>391</v>
      </c>
      <c r="C62" s="135"/>
      <c r="D62" s="227">
        <v>700</v>
      </c>
      <c r="E62" s="230"/>
      <c r="F62" s="227">
        <f t="shared" si="1"/>
        <v>0</v>
      </c>
    </row>
    <row r="63" spans="2:6" ht="33" customHeight="1" thickBot="1">
      <c r="B63" s="238" t="s">
        <v>163</v>
      </c>
      <c r="C63" s="239"/>
      <c r="D63" s="240"/>
      <c r="E63" s="241"/>
      <c r="F63" s="242"/>
    </row>
    <row r="64" spans="2:6" ht="97.5" customHeight="1">
      <c r="B64" s="226" t="s">
        <v>409</v>
      </c>
      <c r="C64" s="248"/>
      <c r="D64" s="229">
        <v>1700</v>
      </c>
      <c r="E64" s="232"/>
      <c r="F64" s="229">
        <f>D64*E64</f>
        <v>0</v>
      </c>
    </row>
    <row r="65" spans="2:6" ht="56.25" customHeight="1">
      <c r="B65" s="118" t="s">
        <v>393</v>
      </c>
      <c r="C65" s="153"/>
      <c r="D65" s="119">
        <v>406</v>
      </c>
      <c r="E65" s="50"/>
      <c r="F65" s="41">
        <f>D65*E65</f>
        <v>0</v>
      </c>
    </row>
    <row r="66" spans="2:6" ht="102" hidden="1" customHeight="1">
      <c r="B66" s="39" t="s">
        <v>408</v>
      </c>
      <c r="C66" s="117"/>
      <c r="D66" s="41">
        <v>1570</v>
      </c>
      <c r="E66" s="50"/>
      <c r="F66" s="41">
        <f>D66*E66</f>
        <v>0</v>
      </c>
    </row>
    <row r="67" spans="2:6" ht="84" customHeight="1" thickBot="1">
      <c r="B67" s="224" t="s">
        <v>394</v>
      </c>
      <c r="C67" s="237"/>
      <c r="D67" s="227">
        <v>630</v>
      </c>
      <c r="E67" s="230"/>
      <c r="F67" s="227">
        <f>D67*E67</f>
        <v>0</v>
      </c>
    </row>
    <row r="68" spans="2:6" ht="33.75" customHeight="1" thickBot="1">
      <c r="B68" s="238" t="s">
        <v>164</v>
      </c>
      <c r="C68" s="239"/>
      <c r="D68" s="240"/>
      <c r="E68" s="241"/>
      <c r="F68" s="242"/>
    </row>
    <row r="69" spans="2:6" ht="68.25" customHeight="1">
      <c r="B69" s="235" t="s">
        <v>383</v>
      </c>
      <c r="C69" s="234"/>
      <c r="D69" s="41">
        <v>150</v>
      </c>
      <c r="E69" s="50"/>
      <c r="F69" s="41">
        <f t="shared" ref="F69:F77" si="2">D69*E69</f>
        <v>0</v>
      </c>
    </row>
    <row r="70" spans="2:6" ht="77.25" customHeight="1">
      <c r="B70" s="236" t="s">
        <v>384</v>
      </c>
      <c r="C70" s="145"/>
      <c r="D70" s="41">
        <v>190</v>
      </c>
      <c r="E70" s="50"/>
      <c r="F70" s="41">
        <f t="shared" si="2"/>
        <v>0</v>
      </c>
    </row>
    <row r="71" spans="2:6" ht="47.25" customHeight="1">
      <c r="B71" s="39" t="s">
        <v>392</v>
      </c>
      <c r="C71" s="145"/>
      <c r="D71" s="41">
        <v>480</v>
      </c>
      <c r="E71" s="50"/>
      <c r="F71" s="41">
        <f t="shared" si="2"/>
        <v>0</v>
      </c>
    </row>
    <row r="72" spans="2:6" ht="113.25" customHeight="1">
      <c r="B72" s="249" t="s">
        <v>396</v>
      </c>
      <c r="C72" s="40"/>
      <c r="D72" s="41">
        <v>2300</v>
      </c>
      <c r="E72" s="50"/>
      <c r="F72" s="41">
        <f t="shared" si="2"/>
        <v>0</v>
      </c>
    </row>
    <row r="73" spans="2:6" ht="27.75" customHeight="1">
      <c r="B73" s="39" t="s">
        <v>395</v>
      </c>
      <c r="C73" s="433"/>
      <c r="D73" s="41">
        <v>493</v>
      </c>
      <c r="E73" s="50"/>
      <c r="F73" s="41">
        <f t="shared" si="2"/>
        <v>0</v>
      </c>
    </row>
    <row r="74" spans="2:6" ht="25.5" hidden="1" customHeight="1">
      <c r="B74" s="39" t="s">
        <v>433</v>
      </c>
      <c r="C74" s="434"/>
      <c r="D74" s="41">
        <v>910</v>
      </c>
      <c r="E74" s="50"/>
      <c r="F74" s="41">
        <f t="shared" si="2"/>
        <v>0</v>
      </c>
    </row>
    <row r="75" spans="2:6" ht="30" customHeight="1">
      <c r="B75" s="39" t="s">
        <v>453</v>
      </c>
      <c r="C75" s="434"/>
      <c r="D75" s="41">
        <v>1267</v>
      </c>
      <c r="E75" s="50"/>
      <c r="F75" s="41">
        <f t="shared" si="2"/>
        <v>0</v>
      </c>
    </row>
    <row r="76" spans="2:6" ht="32.25" customHeight="1">
      <c r="B76" s="39" t="s">
        <v>451</v>
      </c>
      <c r="C76" s="435"/>
      <c r="D76" s="41">
        <v>1350</v>
      </c>
      <c r="E76" s="50"/>
      <c r="F76" s="41">
        <f t="shared" si="2"/>
        <v>0</v>
      </c>
    </row>
    <row r="77" spans="2:6" ht="84" customHeight="1">
      <c r="B77" s="249" t="s">
        <v>452</v>
      </c>
      <c r="C77" s="145"/>
      <c r="D77" s="41">
        <v>375</v>
      </c>
      <c r="E77" s="50"/>
      <c r="F77" s="41">
        <f t="shared" si="2"/>
        <v>0</v>
      </c>
    </row>
    <row r="78" spans="2:6" ht="85.25" customHeight="1">
      <c r="B78" s="39" t="s">
        <v>398</v>
      </c>
      <c r="C78" s="145"/>
      <c r="D78" s="41">
        <v>413</v>
      </c>
      <c r="E78" s="50"/>
      <c r="F78" s="41">
        <f>D78*E78</f>
        <v>0</v>
      </c>
    </row>
    <row r="79" spans="2:6" ht="63.75" customHeight="1" thickBot="1">
      <c r="B79" s="39" t="s">
        <v>440</v>
      </c>
      <c r="C79" s="265"/>
      <c r="D79" s="41">
        <v>950</v>
      </c>
      <c r="E79" s="50"/>
      <c r="F79" s="41">
        <f>D79*E79</f>
        <v>0</v>
      </c>
    </row>
    <row r="80" spans="2:6" ht="33" customHeight="1" thickBot="1">
      <c r="B80" s="238" t="s">
        <v>375</v>
      </c>
      <c r="C80" s="239"/>
      <c r="D80" s="240"/>
      <c r="E80" s="241"/>
      <c r="F80" s="242"/>
    </row>
    <row r="81" spans="2:6" ht="42" customHeight="1" thickBot="1">
      <c r="B81" s="225" t="s">
        <v>399</v>
      </c>
      <c r="C81" s="233"/>
      <c r="D81" s="228">
        <v>250</v>
      </c>
      <c r="E81" s="231"/>
      <c r="F81" s="228">
        <f>D81*E81</f>
        <v>0</v>
      </c>
    </row>
    <row r="82" spans="2:6" ht="33" customHeight="1" thickBot="1">
      <c r="B82" s="238" t="s">
        <v>165</v>
      </c>
      <c r="C82" s="239"/>
      <c r="D82" s="240"/>
      <c r="E82" s="241"/>
      <c r="F82" s="242"/>
    </row>
    <row r="83" spans="2:6" ht="31.25" customHeight="1">
      <c r="B83" s="226" t="s">
        <v>404</v>
      </c>
      <c r="C83" s="436"/>
      <c r="D83" s="229">
        <v>7</v>
      </c>
      <c r="E83" s="232"/>
      <c r="F83" s="229">
        <f>E83*D83</f>
        <v>0</v>
      </c>
    </row>
    <row r="84" spans="2:6" ht="31.25" customHeight="1" thickBot="1">
      <c r="B84" s="224" t="s">
        <v>405</v>
      </c>
      <c r="C84" s="436"/>
      <c r="D84" s="227">
        <v>7</v>
      </c>
      <c r="E84" s="230"/>
      <c r="F84" s="227">
        <f>E84*D84</f>
        <v>0</v>
      </c>
    </row>
    <row r="85" spans="2:6" ht="34.5" customHeight="1" thickBot="1">
      <c r="B85" s="238" t="s">
        <v>170</v>
      </c>
      <c r="C85" s="239"/>
      <c r="D85" s="240"/>
      <c r="E85" s="241"/>
      <c r="F85" s="242"/>
    </row>
    <row r="86" spans="2:6" ht="31.25" customHeight="1">
      <c r="B86" s="226" t="s">
        <v>403</v>
      </c>
      <c r="C86" s="49"/>
      <c r="D86" s="229">
        <v>8</v>
      </c>
      <c r="E86" s="232"/>
      <c r="F86" s="229">
        <f>E86*D86</f>
        <v>0</v>
      </c>
    </row>
    <row r="87" spans="2:6" ht="52.5" customHeight="1">
      <c r="B87" s="39" t="s">
        <v>402</v>
      </c>
      <c r="C87" s="221"/>
      <c r="D87" s="41">
        <v>13</v>
      </c>
      <c r="E87" s="50"/>
      <c r="F87" s="41">
        <f t="shared" ref="F87:F89" si="3">E87*D87</f>
        <v>0</v>
      </c>
    </row>
    <row r="88" spans="2:6" ht="31.25" customHeight="1">
      <c r="B88" s="39" t="s">
        <v>400</v>
      </c>
      <c r="C88" s="221"/>
      <c r="D88" s="41">
        <v>4</v>
      </c>
      <c r="E88" s="50"/>
      <c r="F88" s="41">
        <f t="shared" si="3"/>
        <v>0</v>
      </c>
    </row>
    <row r="89" spans="2:6" ht="31.25" customHeight="1">
      <c r="B89" s="39" t="s">
        <v>401</v>
      </c>
      <c r="C89" s="49"/>
      <c r="D89" s="41">
        <v>2</v>
      </c>
      <c r="E89" s="50"/>
      <c r="F89" s="41">
        <f t="shared" si="3"/>
        <v>0</v>
      </c>
    </row>
    <row r="90" spans="2:6" ht="117" customHeight="1">
      <c r="B90" s="249" t="s">
        <v>414</v>
      </c>
      <c r="C90" s="49"/>
      <c r="D90" s="41">
        <v>600</v>
      </c>
      <c r="E90" s="50"/>
      <c r="F90" s="41">
        <f t="shared" ref="F90" si="4">E90*D90</f>
        <v>0</v>
      </c>
    </row>
    <row r="91" spans="2:6">
      <c r="D91" s="38" t="s">
        <v>167</v>
      </c>
      <c r="E91" s="51">
        <f>SUM(E16:E89)</f>
        <v>0</v>
      </c>
      <c r="F91" s="42">
        <f>SUM(F16:F89)</f>
        <v>0</v>
      </c>
    </row>
  </sheetData>
  <mergeCells count="23">
    <mergeCell ref="B9:F9"/>
    <mergeCell ref="B23:B26"/>
    <mergeCell ref="C12:C13"/>
    <mergeCell ref="D15:D18"/>
    <mergeCell ref="B11:F11"/>
    <mergeCell ref="B15:B18"/>
    <mergeCell ref="B19:B22"/>
    <mergeCell ref="C15:C22"/>
    <mergeCell ref="D12:D13"/>
    <mergeCell ref="B12:B13"/>
    <mergeCell ref="E12:F12"/>
    <mergeCell ref="E15:E18"/>
    <mergeCell ref="F15:F18"/>
    <mergeCell ref="E19:E22"/>
    <mergeCell ref="C73:C76"/>
    <mergeCell ref="C83:C84"/>
    <mergeCell ref="F19:F22"/>
    <mergeCell ref="E23:E26"/>
    <mergeCell ref="F23:F26"/>
    <mergeCell ref="C28:C30"/>
    <mergeCell ref="C23:C26"/>
    <mergeCell ref="D19:D22"/>
    <mergeCell ref="D23:D26"/>
  </mergeCells>
  <phoneticPr fontId="0" type="noConversion"/>
  <pageMargins left="0.17" right="0.17" top="0.75" bottom="0.75" header="0.3" footer="0.3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Плант.1кг и 0,5кг</vt:lpstr>
      <vt:lpstr>Аром.1кг и 0,5 кг</vt:lpstr>
      <vt:lpstr> Уп-200 гр </vt:lpstr>
      <vt:lpstr>Дрип,Саше,Чапуты,VFR,капсулы</vt:lpstr>
      <vt:lpstr>Кофе в тубе</vt:lpstr>
      <vt:lpstr>Подарки</vt:lpstr>
      <vt:lpstr>Сопутка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Microsoft Office User</cp:lastModifiedBy>
  <cp:lastPrinted>2023-01-12T10:30:04Z</cp:lastPrinted>
  <dcterms:created xsi:type="dcterms:W3CDTF">2010-02-18T08:21:05Z</dcterms:created>
  <dcterms:modified xsi:type="dcterms:W3CDTF">2025-07-07T07:52:18Z</dcterms:modified>
</cp:coreProperties>
</file>