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Аскона\"/>
    </mc:Choice>
  </mc:AlternateContent>
  <xr:revisionPtr revIDLastSave="0" documentId="8_{8A64219F-9865-4814-8B8C-36E589874721}" xr6:coauthVersionLast="47" xr6:coauthVersionMax="47" xr10:uidLastSave="{00000000-0000-0000-0000-000000000000}"/>
  <bookViews>
    <workbookView xWindow="-120" yWindow="-120" windowWidth="29040" windowHeight="15720" tabRatio="959" firstSheet="1" activeTab="5" xr2:uid="{00000000-000D-0000-FFFF-FFFF00000000}"/>
  </bookViews>
  <sheets>
    <sheet name="Контакты" sheetId="13" r:id="rId1"/>
    <sheet name="Категория(опт)" sheetId="3" r:id="rId2"/>
    <sheet name="СВОД Матрасы" sheetId="141" state="hidden" r:id="rId3"/>
    <sheet name="СВОД Кровати" sheetId="142" state="hidden" r:id="rId4"/>
    <sheet name="СВОД Аксессуары" sheetId="143" state="hidden" r:id="rId5"/>
    <sheet name="Содержание" sheetId="8" r:id="rId6"/>
    <sheet name="Ссылки" sheetId="145" r:id="rId7"/>
    <sheet name="Кровать+Матрас" sheetId="147" state="hidden" r:id="rId8"/>
    <sheet name="Moms Love" sheetId="144" r:id="rId9"/>
    <sheet name="SCANDI" sheetId="127" r:id="rId10"/>
    <sheet name="Halal" sheetId="101" r:id="rId11"/>
    <sheet name="HARMONY" sheetId="129" r:id="rId12"/>
    <sheet name="SLEEP TONIC" sheetId="131" r:id="rId13"/>
    <sheet name="COMFORT" sheetId="135" r:id="rId14"/>
    <sheet name="INFINITY" sheetId="137" r:id="rId15"/>
    <sheet name="НАМАТРАСНИКИ" sheetId="46" r:id="rId16"/>
    <sheet name="КРОВАТИ " sheetId="100" r:id="rId17"/>
    <sheet name="ТРТ_кровати,диван,МФ" sheetId="10" r:id="rId18"/>
    <sheet name="Основание Askona" sheetId="38" r:id="rId19"/>
    <sheet name="Основание с ламелями" sheetId="35" r:id="rId20"/>
    <sheet name="Малые формы" sheetId="40" r:id="rId21"/>
    <sheet name="ПОДУШКИ" sheetId="42" r:id="rId22"/>
    <sheet name="ЧЕХЛЫ,ОДЕЯЛА" sheetId="44" r:id="rId23"/>
  </sheets>
  <definedNames>
    <definedName name="_xlnm.Print_Titles" localSheetId="13">COMFORT!$2:$2</definedName>
    <definedName name="_xlnm.Print_Titles" localSheetId="10">Halal!$2:$2</definedName>
    <definedName name="_xlnm.Print_Titles" localSheetId="11">HARMONY!$2:$2</definedName>
    <definedName name="_xlnm.Print_Titles" localSheetId="14">INFINITY!$2:$2</definedName>
    <definedName name="_xlnm.Print_Titles" localSheetId="8">'Moms Love'!$2:$2</definedName>
    <definedName name="_xlnm.Print_Titles" localSheetId="9">SCANDI!$2:$2</definedName>
    <definedName name="_xlnm.Print_Titles" localSheetId="12">'SLEEP TONIC'!$2:$2</definedName>
    <definedName name="_xlnm.Print_Titles" localSheetId="16">'КРОВАТИ '!$3:$4</definedName>
    <definedName name="_xlnm.Print_Titles" localSheetId="15">НАМАТРАСНИКИ!$2:$2</definedName>
    <definedName name="_xlnm.Print_Titles" localSheetId="21">ПОДУШКИ!$2:$2</definedName>
    <definedName name="_xlnm.Print_Area" localSheetId="13">COMFORT!$A$1:$I$51</definedName>
    <definedName name="_xlnm.Print_Area" localSheetId="10">Halal!$A$1:$I$59</definedName>
    <definedName name="_xlnm.Print_Area" localSheetId="11">HARMONY!$A$1:$I$51</definedName>
    <definedName name="_xlnm.Print_Area" localSheetId="14">INFINITY!$A$1:$I$55</definedName>
    <definedName name="_xlnm.Print_Area" localSheetId="8">'Moms Love'!$A$1:$I$63</definedName>
    <definedName name="_xlnm.Print_Area" localSheetId="9">SCANDI!$A$1:$I$53</definedName>
    <definedName name="_xlnm.Print_Area" localSheetId="12">'SLEEP TONIC'!$A$1:$I$63</definedName>
    <definedName name="_xlnm.Print_Area" localSheetId="1">'Категория(опт)'!$A$1:$B$3</definedName>
    <definedName name="_xlnm.Print_Area" localSheetId="0">Контакты!$A$1:$D$16</definedName>
    <definedName name="_xlnm.Print_Area" localSheetId="16">'КРОВАТИ '!$A$1:$V$180</definedName>
    <definedName name="_xlnm.Print_Area" localSheetId="20">'Малые формы'!$A$1:$G$19</definedName>
    <definedName name="_xlnm.Print_Area" localSheetId="15">НАМАТРАСНИКИ!$A$1:$I$42</definedName>
    <definedName name="_xlnm.Print_Area" localSheetId="18">'Основание Askona'!$A$1:$I$20</definedName>
    <definedName name="_xlnm.Print_Area" localSheetId="19">'Основание с ламелями'!$A$1:$H$16</definedName>
    <definedName name="_xlnm.Print_Area" localSheetId="21">ПОДУШКИ!$A$1:$H$51</definedName>
    <definedName name="_xlnm.Print_Area" localSheetId="5">Содержание!$A$1:$D$21</definedName>
    <definedName name="_xlnm.Print_Area" localSheetId="6">Ссылки!$A$1:$C$13</definedName>
    <definedName name="_xlnm.Print_Area" localSheetId="17">'ТРТ_кровати,диван,МФ'!$A$1:$P$12</definedName>
    <definedName name="_xlnm.Print_Area" localSheetId="22">'ЧЕХЛЫ,ОДЕЯЛА'!$A$1:$I$90</definedName>
  </definedNames>
  <calcPr calcId="191029"/>
</workbook>
</file>

<file path=xl/calcChain.xml><?xml version="1.0" encoding="utf-8"?>
<calcChain xmlns="http://schemas.openxmlformats.org/spreadsheetml/2006/main">
  <c r="J53" i="100" l="1"/>
  <c r="J52" i="100"/>
  <c r="J51" i="100"/>
  <c r="L53" i="100"/>
  <c r="K53" i="100"/>
  <c r="L52" i="100"/>
  <c r="K52" i="100"/>
  <c r="L51" i="100"/>
  <c r="K51" i="100"/>
  <c r="L50" i="100"/>
  <c r="K50" i="100"/>
  <c r="J50" i="100"/>
  <c r="F53" i="100"/>
  <c r="L57" i="100"/>
  <c r="K57" i="100"/>
  <c r="J57" i="100"/>
  <c r="L56" i="100"/>
  <c r="K56" i="100"/>
  <c r="J56" i="100"/>
  <c r="L55" i="100"/>
  <c r="K55" i="100"/>
  <c r="J55" i="100"/>
  <c r="L54" i="100"/>
  <c r="K54" i="100"/>
  <c r="J54" i="100"/>
  <c r="F57" i="100"/>
  <c r="H57" i="100"/>
  <c r="G57" i="100"/>
  <c r="H56" i="100"/>
  <c r="G56" i="100"/>
  <c r="F56" i="100"/>
  <c r="H55" i="100"/>
  <c r="G55" i="100"/>
  <c r="F55" i="100"/>
  <c r="H54" i="100"/>
  <c r="G54" i="100"/>
  <c r="F54" i="100"/>
  <c r="H53" i="100"/>
  <c r="G53" i="100"/>
  <c r="H52" i="100"/>
  <c r="G52" i="100"/>
  <c r="F52" i="100"/>
  <c r="H51" i="100"/>
  <c r="G51" i="100"/>
  <c r="F51" i="100"/>
  <c r="H50" i="100"/>
  <c r="G50" i="100"/>
  <c r="F50" i="100"/>
  <c r="L310" i="142"/>
  <c r="M310" i="142"/>
  <c r="L311" i="142"/>
  <c r="M311" i="142"/>
  <c r="L312" i="142"/>
  <c r="M312" i="142"/>
  <c r="L313" i="142"/>
  <c r="M313" i="142"/>
  <c r="L314" i="142"/>
  <c r="M314" i="142"/>
  <c r="L315" i="142"/>
  <c r="M315" i="142"/>
  <c r="L316" i="142"/>
  <c r="M316" i="142"/>
  <c r="L317" i="142"/>
  <c r="M317" i="142"/>
  <c r="L318" i="142"/>
  <c r="M318" i="142"/>
  <c r="L319" i="142"/>
  <c r="M319" i="142"/>
  <c r="L320" i="142"/>
  <c r="M320" i="142"/>
  <c r="L321" i="142"/>
  <c r="M321" i="142"/>
  <c r="L322" i="142"/>
  <c r="M322" i="142"/>
  <c r="L323" i="142"/>
  <c r="M323" i="142"/>
  <c r="L324" i="142"/>
  <c r="M324" i="142"/>
  <c r="L325" i="142"/>
  <c r="M325" i="142"/>
  <c r="T57" i="100" l="1"/>
  <c r="S57" i="100"/>
  <c r="O57" i="100"/>
  <c r="Q57" i="100" s="1"/>
  <c r="T56" i="100"/>
  <c r="S56" i="100"/>
  <c r="O56" i="100"/>
  <c r="Q56" i="100" s="1"/>
  <c r="T55" i="100"/>
  <c r="S55" i="100"/>
  <c r="O55" i="100"/>
  <c r="Q55" i="100" s="1"/>
  <c r="T54" i="100"/>
  <c r="S54" i="100"/>
  <c r="O54" i="100"/>
  <c r="Q54" i="100" s="1"/>
  <c r="T53" i="100"/>
  <c r="S53" i="100"/>
  <c r="O53" i="100"/>
  <c r="Q53" i="100" s="1"/>
  <c r="T52" i="100"/>
  <c r="S52" i="100"/>
  <c r="O52" i="100"/>
  <c r="Q52" i="100" s="1"/>
  <c r="T51" i="100"/>
  <c r="S51" i="100"/>
  <c r="O51" i="100"/>
  <c r="Q51" i="100" s="1"/>
  <c r="T50" i="100"/>
  <c r="S50" i="100"/>
  <c r="O50" i="100"/>
  <c r="Q50" i="100" s="1"/>
  <c r="K152" i="100"/>
  <c r="J152" i="100"/>
  <c r="K151" i="100"/>
  <c r="J151" i="100"/>
  <c r="K150" i="100"/>
  <c r="J150" i="100"/>
  <c r="K149" i="100"/>
  <c r="J149" i="100"/>
  <c r="K148" i="100"/>
  <c r="J148" i="100"/>
  <c r="K147" i="100"/>
  <c r="J147" i="100"/>
  <c r="G152" i="100"/>
  <c r="F152" i="100"/>
  <c r="G151" i="100"/>
  <c r="F151" i="100"/>
  <c r="G150" i="100"/>
  <c r="F150" i="100"/>
  <c r="G149" i="100"/>
  <c r="F149" i="100"/>
  <c r="G148" i="100"/>
  <c r="F148" i="100"/>
  <c r="G147" i="100"/>
  <c r="F147" i="100"/>
  <c r="K146" i="100"/>
  <c r="J146" i="100"/>
  <c r="K145" i="100"/>
  <c r="J145" i="100"/>
  <c r="K144" i="100"/>
  <c r="J144" i="100"/>
  <c r="K143" i="100"/>
  <c r="J143" i="100"/>
  <c r="K142" i="100"/>
  <c r="J142" i="100"/>
  <c r="K141" i="100"/>
  <c r="J141" i="100"/>
  <c r="G146" i="100"/>
  <c r="F146" i="100"/>
  <c r="G145" i="100"/>
  <c r="F145" i="100"/>
  <c r="G144" i="100"/>
  <c r="F144" i="100"/>
  <c r="G143" i="100"/>
  <c r="F143" i="100"/>
  <c r="G142" i="100"/>
  <c r="F142" i="100"/>
  <c r="G141" i="100"/>
  <c r="F141" i="100"/>
  <c r="T152" i="100"/>
  <c r="S152" i="100"/>
  <c r="O152" i="100"/>
  <c r="Q152" i="100" s="1"/>
  <c r="T150" i="100"/>
  <c r="S150" i="100"/>
  <c r="O150" i="100"/>
  <c r="Q150" i="100" s="1"/>
  <c r="T149" i="100"/>
  <c r="S149" i="100"/>
  <c r="O149" i="100"/>
  <c r="Q149" i="100" s="1"/>
  <c r="T147" i="100"/>
  <c r="S147" i="100"/>
  <c r="O147" i="100"/>
  <c r="Q147" i="100" s="1"/>
  <c r="T146" i="100"/>
  <c r="S146" i="100"/>
  <c r="O146" i="100"/>
  <c r="Q146" i="100" s="1"/>
  <c r="T144" i="100"/>
  <c r="S144" i="100"/>
  <c r="O144" i="100"/>
  <c r="Q144" i="100" s="1"/>
  <c r="T143" i="100"/>
  <c r="S143" i="100"/>
  <c r="O143" i="100"/>
  <c r="Q143" i="100" s="1"/>
  <c r="T141" i="100"/>
  <c r="S141" i="100"/>
  <c r="O141" i="100"/>
  <c r="Q141" i="100" s="1"/>
  <c r="L286" i="142"/>
  <c r="H141" i="100" s="1"/>
  <c r="M286" i="142"/>
  <c r="L287" i="142"/>
  <c r="H142" i="100" s="1"/>
  <c r="M287" i="142"/>
  <c r="L288" i="142"/>
  <c r="H143" i="100" s="1"/>
  <c r="M288" i="142"/>
  <c r="L289" i="142"/>
  <c r="H144" i="100" s="1"/>
  <c r="M289" i="142"/>
  <c r="L290" i="142"/>
  <c r="H145" i="100" s="1"/>
  <c r="M290" i="142"/>
  <c r="L291" i="142"/>
  <c r="H146" i="100" s="1"/>
  <c r="M291" i="142"/>
  <c r="L292" i="142"/>
  <c r="L141" i="100" s="1"/>
  <c r="M292" i="142"/>
  <c r="L293" i="142"/>
  <c r="L142" i="100" s="1"/>
  <c r="M293" i="142"/>
  <c r="L294" i="142"/>
  <c r="L143" i="100" s="1"/>
  <c r="M294" i="142"/>
  <c r="L295" i="142"/>
  <c r="L144" i="100" s="1"/>
  <c r="M295" i="142"/>
  <c r="L296" i="142"/>
  <c r="L145" i="100" s="1"/>
  <c r="M296" i="142"/>
  <c r="L297" i="142"/>
  <c r="L146" i="100" s="1"/>
  <c r="M297" i="142"/>
  <c r="L298" i="142"/>
  <c r="H147" i="100" s="1"/>
  <c r="M298" i="142"/>
  <c r="L299" i="142"/>
  <c r="H148" i="100" s="1"/>
  <c r="M299" i="142"/>
  <c r="L300" i="142"/>
  <c r="H149" i="100" s="1"/>
  <c r="M300" i="142"/>
  <c r="L301" i="142"/>
  <c r="H150" i="100" s="1"/>
  <c r="M301" i="142"/>
  <c r="L302" i="142"/>
  <c r="H151" i="100" s="1"/>
  <c r="M302" i="142"/>
  <c r="L303" i="142"/>
  <c r="H152" i="100" s="1"/>
  <c r="M303" i="142"/>
  <c r="L304" i="142"/>
  <c r="L147" i="100" s="1"/>
  <c r="M304" i="142"/>
  <c r="L305" i="142"/>
  <c r="L148" i="100" s="1"/>
  <c r="M305" i="142"/>
  <c r="L306" i="142"/>
  <c r="L149" i="100" s="1"/>
  <c r="M306" i="142"/>
  <c r="L307" i="142"/>
  <c r="L150" i="100" s="1"/>
  <c r="M307" i="142"/>
  <c r="L308" i="142"/>
  <c r="L151" i="100" s="1"/>
  <c r="M308" i="142"/>
  <c r="L309" i="142"/>
  <c r="L152" i="100" s="1"/>
  <c r="M309" i="142"/>
  <c r="F9" i="42"/>
  <c r="E9" i="42"/>
  <c r="F8" i="42"/>
  <c r="E8" i="42"/>
  <c r="M120" i="143"/>
  <c r="M121" i="143"/>
  <c r="L121" i="143"/>
  <c r="G9" i="42" s="1"/>
  <c r="L120" i="143"/>
  <c r="G8" i="42" s="1"/>
  <c r="M4" i="143"/>
  <c r="M5" i="143"/>
  <c r="M6" i="143"/>
  <c r="M7" i="143"/>
  <c r="M8" i="143"/>
  <c r="M9" i="143"/>
  <c r="M10" i="143"/>
  <c r="M11" i="143"/>
  <c r="M12" i="143"/>
  <c r="M13" i="143"/>
  <c r="M14" i="143"/>
  <c r="M15" i="143"/>
  <c r="M16" i="143"/>
  <c r="M17" i="143"/>
  <c r="M18" i="143"/>
  <c r="M19" i="143"/>
  <c r="M20" i="143"/>
  <c r="M21" i="143"/>
  <c r="M22" i="143"/>
  <c r="M23" i="143"/>
  <c r="M24" i="143"/>
  <c r="M25" i="143"/>
  <c r="M26" i="143"/>
  <c r="M27" i="143"/>
  <c r="M28" i="143"/>
  <c r="M29" i="143"/>
  <c r="M30" i="143"/>
  <c r="M31" i="143"/>
  <c r="M32" i="143"/>
  <c r="M33" i="143"/>
  <c r="M34" i="143"/>
  <c r="M35" i="143"/>
  <c r="M36" i="143"/>
  <c r="M37" i="143"/>
  <c r="M38" i="143"/>
  <c r="M39" i="143"/>
  <c r="M40" i="143"/>
  <c r="M41" i="143"/>
  <c r="M42" i="143"/>
  <c r="M43" i="143"/>
  <c r="M44" i="143"/>
  <c r="M45" i="143"/>
  <c r="M46" i="143"/>
  <c r="M47" i="143"/>
  <c r="M48" i="143"/>
  <c r="M49" i="143"/>
  <c r="M50" i="143"/>
  <c r="M51" i="143"/>
  <c r="M52" i="143"/>
  <c r="M53" i="143"/>
  <c r="M54" i="143"/>
  <c r="M55" i="143"/>
  <c r="M56" i="143"/>
  <c r="M57" i="143"/>
  <c r="M58" i="143"/>
  <c r="M59" i="143"/>
  <c r="M60" i="143"/>
  <c r="M61" i="143"/>
  <c r="M62" i="143"/>
  <c r="M63" i="143"/>
  <c r="M64" i="143"/>
  <c r="M65" i="143"/>
  <c r="M66" i="143"/>
  <c r="M67" i="143"/>
  <c r="M68" i="143"/>
  <c r="M69" i="143"/>
  <c r="M70" i="143"/>
  <c r="M71" i="143"/>
  <c r="M72" i="143"/>
  <c r="M73" i="143"/>
  <c r="M74" i="143"/>
  <c r="M75" i="143"/>
  <c r="M76" i="143"/>
  <c r="M77" i="143"/>
  <c r="M78" i="143"/>
  <c r="M79" i="143"/>
  <c r="M80" i="143"/>
  <c r="M81" i="143"/>
  <c r="M82" i="143"/>
  <c r="M83" i="143"/>
  <c r="M84" i="143"/>
  <c r="M85" i="143"/>
  <c r="M86" i="143"/>
  <c r="M87" i="143"/>
  <c r="M88" i="143"/>
  <c r="M89" i="143"/>
  <c r="M90" i="143"/>
  <c r="M91" i="143"/>
  <c r="M92" i="143"/>
  <c r="M93" i="143"/>
  <c r="M94" i="143"/>
  <c r="M95" i="143"/>
  <c r="M96" i="143"/>
  <c r="M97" i="143"/>
  <c r="M98" i="143"/>
  <c r="M99" i="143"/>
  <c r="M100" i="143"/>
  <c r="M101" i="143"/>
  <c r="M102" i="143"/>
  <c r="M103" i="143"/>
  <c r="M104" i="143"/>
  <c r="M105" i="143"/>
  <c r="M106" i="143"/>
  <c r="M107" i="143"/>
  <c r="M108" i="143"/>
  <c r="M109" i="143"/>
  <c r="M110" i="143"/>
  <c r="M111" i="143"/>
  <c r="M112" i="143"/>
  <c r="M113" i="143"/>
  <c r="M114" i="143"/>
  <c r="M115" i="143"/>
  <c r="M116" i="143"/>
  <c r="M117" i="143"/>
  <c r="M118" i="143"/>
  <c r="M119" i="143"/>
  <c r="M3" i="143"/>
  <c r="M4" i="142"/>
  <c r="M5" i="142"/>
  <c r="M6" i="142"/>
  <c r="M7" i="142"/>
  <c r="M8" i="142"/>
  <c r="M9" i="142"/>
  <c r="M10" i="142"/>
  <c r="M11" i="142"/>
  <c r="M12" i="142"/>
  <c r="M13" i="142"/>
  <c r="M14" i="142"/>
  <c r="M15" i="142"/>
  <c r="M16" i="142"/>
  <c r="M17" i="142"/>
  <c r="M18" i="142"/>
  <c r="M19" i="142"/>
  <c r="M20" i="142"/>
  <c r="M21" i="142"/>
  <c r="M22" i="142"/>
  <c r="M23" i="142"/>
  <c r="M24" i="142"/>
  <c r="M25" i="142"/>
  <c r="M26" i="142"/>
  <c r="M27" i="142"/>
  <c r="M28" i="142"/>
  <c r="M29" i="142"/>
  <c r="M30" i="142"/>
  <c r="M31" i="142"/>
  <c r="M32" i="142"/>
  <c r="M33" i="142"/>
  <c r="M34" i="142"/>
  <c r="M35" i="142"/>
  <c r="M36" i="142"/>
  <c r="M37" i="142"/>
  <c r="M38" i="142"/>
  <c r="M39" i="142"/>
  <c r="M40" i="142"/>
  <c r="M41" i="142"/>
  <c r="M42" i="142"/>
  <c r="M43" i="142"/>
  <c r="M44" i="142"/>
  <c r="M45" i="142"/>
  <c r="M46" i="142"/>
  <c r="M47" i="142"/>
  <c r="M48" i="142"/>
  <c r="M49" i="142"/>
  <c r="M50" i="142"/>
  <c r="M51" i="142"/>
  <c r="M52" i="142"/>
  <c r="M53" i="142"/>
  <c r="M54" i="142"/>
  <c r="M55" i="142"/>
  <c r="M56" i="142"/>
  <c r="M57" i="142"/>
  <c r="M58" i="142"/>
  <c r="M59" i="142"/>
  <c r="M60" i="142"/>
  <c r="M61" i="142"/>
  <c r="M62" i="142"/>
  <c r="M63" i="142"/>
  <c r="M64" i="142"/>
  <c r="M65" i="142"/>
  <c r="M66" i="142"/>
  <c r="M67" i="142"/>
  <c r="M68" i="142"/>
  <c r="M69" i="142"/>
  <c r="M70" i="142"/>
  <c r="M71" i="142"/>
  <c r="M72" i="142"/>
  <c r="M73" i="142"/>
  <c r="M74" i="142"/>
  <c r="M75" i="142"/>
  <c r="M76" i="142"/>
  <c r="M77" i="142"/>
  <c r="M78" i="142"/>
  <c r="M79" i="142"/>
  <c r="M80" i="142"/>
  <c r="M81" i="142"/>
  <c r="M82" i="142"/>
  <c r="M83" i="142"/>
  <c r="M84" i="142"/>
  <c r="M85" i="142"/>
  <c r="M86" i="142"/>
  <c r="M87" i="142"/>
  <c r="M88" i="142"/>
  <c r="M89" i="142"/>
  <c r="M90" i="142"/>
  <c r="M91" i="142"/>
  <c r="M92" i="142"/>
  <c r="M93" i="142"/>
  <c r="M94" i="142"/>
  <c r="M95" i="142"/>
  <c r="M96" i="142"/>
  <c r="M97" i="142"/>
  <c r="M98" i="142"/>
  <c r="M99" i="142"/>
  <c r="M100" i="142"/>
  <c r="M101" i="142"/>
  <c r="M102" i="142"/>
  <c r="M103" i="142"/>
  <c r="M104" i="142"/>
  <c r="M105" i="142"/>
  <c r="M106" i="142"/>
  <c r="M107" i="142"/>
  <c r="M108" i="142"/>
  <c r="M109" i="142"/>
  <c r="M110" i="142"/>
  <c r="M111" i="142"/>
  <c r="M112" i="142"/>
  <c r="M113" i="142"/>
  <c r="M114" i="142"/>
  <c r="M115" i="142"/>
  <c r="M116" i="142"/>
  <c r="M117" i="142"/>
  <c r="M118" i="142"/>
  <c r="M119" i="142"/>
  <c r="M120" i="142"/>
  <c r="M121" i="142"/>
  <c r="M122" i="142"/>
  <c r="M123" i="142"/>
  <c r="M124" i="142"/>
  <c r="M125" i="142"/>
  <c r="M126" i="142"/>
  <c r="M127" i="142"/>
  <c r="M128" i="142"/>
  <c r="M129" i="142"/>
  <c r="M130" i="142"/>
  <c r="M131" i="142"/>
  <c r="M132" i="142"/>
  <c r="M133" i="142"/>
  <c r="M134" i="142"/>
  <c r="M135" i="142"/>
  <c r="M136" i="142"/>
  <c r="M137" i="142"/>
  <c r="M138" i="142"/>
  <c r="M139" i="142"/>
  <c r="M140" i="142"/>
  <c r="M141" i="142"/>
  <c r="M142" i="142"/>
  <c r="M143" i="142"/>
  <c r="M144" i="142"/>
  <c r="M145" i="142"/>
  <c r="M146" i="142"/>
  <c r="M147" i="142"/>
  <c r="M148" i="142"/>
  <c r="M149" i="142"/>
  <c r="M150" i="142"/>
  <c r="M151" i="142"/>
  <c r="M152" i="142"/>
  <c r="M153" i="142"/>
  <c r="M154" i="142"/>
  <c r="M155" i="142"/>
  <c r="M156" i="142"/>
  <c r="M157" i="142"/>
  <c r="M158" i="142"/>
  <c r="M159" i="142"/>
  <c r="M160" i="142"/>
  <c r="M161" i="142"/>
  <c r="M162" i="142"/>
  <c r="M163" i="142"/>
  <c r="M164" i="142"/>
  <c r="M165" i="142"/>
  <c r="M166" i="142"/>
  <c r="M167" i="142"/>
  <c r="M168" i="142"/>
  <c r="M169" i="142"/>
  <c r="M170" i="142"/>
  <c r="M171" i="142"/>
  <c r="M172" i="142"/>
  <c r="M173" i="142"/>
  <c r="M174" i="142"/>
  <c r="M175" i="142"/>
  <c r="M176" i="142"/>
  <c r="M177" i="142"/>
  <c r="M178" i="142"/>
  <c r="M179" i="142"/>
  <c r="M180" i="142"/>
  <c r="M181" i="142"/>
  <c r="M182" i="142"/>
  <c r="M183" i="142"/>
  <c r="M184" i="142"/>
  <c r="M185" i="142"/>
  <c r="M186" i="142"/>
  <c r="M187" i="142"/>
  <c r="M188" i="142"/>
  <c r="M189" i="142"/>
  <c r="M190" i="142"/>
  <c r="M191" i="142"/>
  <c r="M192" i="142"/>
  <c r="M193" i="142"/>
  <c r="M194" i="142"/>
  <c r="M195" i="142"/>
  <c r="M196" i="142"/>
  <c r="M197" i="142"/>
  <c r="M198" i="142"/>
  <c r="M199" i="142"/>
  <c r="M200" i="142"/>
  <c r="M201" i="142"/>
  <c r="M202" i="142"/>
  <c r="M203" i="142"/>
  <c r="M204" i="142"/>
  <c r="M205" i="142"/>
  <c r="M206" i="142"/>
  <c r="M207" i="142"/>
  <c r="M208" i="142"/>
  <c r="M209" i="142"/>
  <c r="M210" i="142"/>
  <c r="M211" i="142"/>
  <c r="M212" i="142"/>
  <c r="M213" i="142"/>
  <c r="M214" i="142"/>
  <c r="M215" i="142"/>
  <c r="M216" i="142"/>
  <c r="M217" i="142"/>
  <c r="M218" i="142"/>
  <c r="M219" i="142"/>
  <c r="M220" i="142"/>
  <c r="M221" i="142"/>
  <c r="M222" i="142"/>
  <c r="M223" i="142"/>
  <c r="M224" i="142"/>
  <c r="M225" i="142"/>
  <c r="M226" i="142"/>
  <c r="M227" i="142"/>
  <c r="M228" i="142"/>
  <c r="M229" i="142"/>
  <c r="M230" i="142"/>
  <c r="M231" i="142"/>
  <c r="M232" i="142"/>
  <c r="M233" i="142"/>
  <c r="M234" i="142"/>
  <c r="M235" i="142"/>
  <c r="M236" i="142"/>
  <c r="M237" i="142"/>
  <c r="M238" i="142"/>
  <c r="M239" i="142"/>
  <c r="M240" i="142"/>
  <c r="M241" i="142"/>
  <c r="M242" i="142"/>
  <c r="M243" i="142"/>
  <c r="M244" i="142"/>
  <c r="M245" i="142"/>
  <c r="M246" i="142"/>
  <c r="M247" i="142"/>
  <c r="M248" i="142"/>
  <c r="M249" i="142"/>
  <c r="M250" i="142"/>
  <c r="M251" i="142"/>
  <c r="M252" i="142"/>
  <c r="M253" i="142"/>
  <c r="M254" i="142"/>
  <c r="M255" i="142"/>
  <c r="M256" i="142"/>
  <c r="M257" i="142"/>
  <c r="M258" i="142"/>
  <c r="M259" i="142"/>
  <c r="M260" i="142"/>
  <c r="M261" i="142"/>
  <c r="M262" i="142"/>
  <c r="M263" i="142"/>
  <c r="M264" i="142"/>
  <c r="M265" i="142"/>
  <c r="M266" i="142"/>
  <c r="M267" i="142"/>
  <c r="M268" i="142"/>
  <c r="M269" i="142"/>
  <c r="M270" i="142"/>
  <c r="M271" i="142"/>
  <c r="M272" i="142"/>
  <c r="M273" i="142"/>
  <c r="M274" i="142"/>
  <c r="M275" i="142"/>
  <c r="M276" i="142"/>
  <c r="M277" i="142"/>
  <c r="M278" i="142"/>
  <c r="M279" i="142"/>
  <c r="M280" i="142"/>
  <c r="M281" i="142"/>
  <c r="M282" i="142"/>
  <c r="M283" i="142"/>
  <c r="M284" i="142"/>
  <c r="M285" i="142"/>
  <c r="M3" i="142"/>
  <c r="M4" i="141"/>
  <c r="M5" i="141"/>
  <c r="M6" i="141"/>
  <c r="M7" i="141"/>
  <c r="M8" i="141"/>
  <c r="M9" i="141"/>
  <c r="M10" i="141"/>
  <c r="M11" i="141"/>
  <c r="M12" i="141"/>
  <c r="M13" i="141"/>
  <c r="M14" i="141"/>
  <c r="M15" i="141"/>
  <c r="M16" i="141"/>
  <c r="M17" i="141"/>
  <c r="M18" i="141"/>
  <c r="M19" i="141"/>
  <c r="M20" i="141"/>
  <c r="M21" i="141"/>
  <c r="M22" i="141"/>
  <c r="M23" i="141"/>
  <c r="M24" i="141"/>
  <c r="M25" i="141"/>
  <c r="M26" i="141"/>
  <c r="M27" i="141"/>
  <c r="M28" i="141"/>
  <c r="M29" i="141"/>
  <c r="M30" i="141"/>
  <c r="M31" i="141"/>
  <c r="M32" i="141"/>
  <c r="M33" i="141"/>
  <c r="M34" i="141"/>
  <c r="M35" i="141"/>
  <c r="M36" i="141"/>
  <c r="M37" i="141"/>
  <c r="M38" i="141"/>
  <c r="M39" i="141"/>
  <c r="M40" i="141"/>
  <c r="M41" i="141"/>
  <c r="M42" i="141"/>
  <c r="M43" i="141"/>
  <c r="M44" i="141"/>
  <c r="M45" i="141"/>
  <c r="M46" i="141"/>
  <c r="M47" i="141"/>
  <c r="M48" i="141"/>
  <c r="M49" i="141"/>
  <c r="M50" i="141"/>
  <c r="M51" i="141"/>
  <c r="M52" i="141"/>
  <c r="M53" i="141"/>
  <c r="M54" i="141"/>
  <c r="M55" i="141"/>
  <c r="M56" i="141"/>
  <c r="M57" i="141"/>
  <c r="M58" i="141"/>
  <c r="M59" i="141"/>
  <c r="M60" i="141"/>
  <c r="M61" i="141"/>
  <c r="M62" i="141"/>
  <c r="M63" i="141"/>
  <c r="M64" i="141"/>
  <c r="M65" i="141"/>
  <c r="M66" i="141"/>
  <c r="M67" i="141"/>
  <c r="M68" i="141"/>
  <c r="M69" i="141"/>
  <c r="M70" i="141"/>
  <c r="M71" i="141"/>
  <c r="M72" i="141"/>
  <c r="M73" i="141"/>
  <c r="M74" i="141"/>
  <c r="M75" i="141"/>
  <c r="M76" i="141"/>
  <c r="M77" i="141"/>
  <c r="M78" i="141"/>
  <c r="M79" i="141"/>
  <c r="M80" i="141"/>
  <c r="M81" i="141"/>
  <c r="M82" i="141"/>
  <c r="M83" i="141"/>
  <c r="M84" i="141"/>
  <c r="M85" i="141"/>
  <c r="M86" i="141"/>
  <c r="M87" i="141"/>
  <c r="M88" i="141"/>
  <c r="M89" i="141"/>
  <c r="M90" i="141"/>
  <c r="M91" i="141"/>
  <c r="M92" i="141"/>
  <c r="M93" i="141"/>
  <c r="M94" i="141"/>
  <c r="M95" i="141"/>
  <c r="M96" i="141"/>
  <c r="M97" i="141"/>
  <c r="M98" i="141"/>
  <c r="M99" i="141"/>
  <c r="M100" i="141"/>
  <c r="M101" i="141"/>
  <c r="M102" i="141"/>
  <c r="M103" i="141"/>
  <c r="M104" i="141"/>
  <c r="M105" i="141"/>
  <c r="M106" i="141"/>
  <c r="M107" i="141"/>
  <c r="M108" i="141"/>
  <c r="M109" i="141"/>
  <c r="M110" i="141"/>
  <c r="M111" i="141"/>
  <c r="M112" i="141"/>
  <c r="M113" i="141"/>
  <c r="M114" i="141"/>
  <c r="M115" i="141"/>
  <c r="M116" i="141"/>
  <c r="M117" i="141"/>
  <c r="M118" i="141"/>
  <c r="M119" i="141"/>
  <c r="M120" i="141"/>
  <c r="M121" i="141"/>
  <c r="M122" i="141"/>
  <c r="M123" i="141"/>
  <c r="M124" i="141"/>
  <c r="M125" i="141"/>
  <c r="M126" i="141"/>
  <c r="M127" i="141"/>
  <c r="M128" i="141"/>
  <c r="M129" i="141"/>
  <c r="M130" i="141"/>
  <c r="M131" i="141"/>
  <c r="M132" i="141"/>
  <c r="M133" i="141"/>
  <c r="M134" i="141"/>
  <c r="M135" i="141"/>
  <c r="M136" i="141"/>
  <c r="M137" i="141"/>
  <c r="M138" i="141"/>
  <c r="M139" i="141"/>
  <c r="M140" i="141"/>
  <c r="M141" i="141"/>
  <c r="M142" i="141"/>
  <c r="M143" i="141"/>
  <c r="M144" i="141"/>
  <c r="M145" i="141"/>
  <c r="M146" i="141"/>
  <c r="M147" i="141"/>
  <c r="M148" i="141"/>
  <c r="M149" i="141"/>
  <c r="M150" i="141"/>
  <c r="M151" i="141"/>
  <c r="M152" i="141"/>
  <c r="M153" i="141"/>
  <c r="M154" i="141"/>
  <c r="M155" i="141"/>
  <c r="M156" i="141"/>
  <c r="M157" i="141"/>
  <c r="M158" i="141"/>
  <c r="M159" i="141"/>
  <c r="M160" i="141"/>
  <c r="M161" i="141"/>
  <c r="M162" i="141"/>
  <c r="M163" i="141"/>
  <c r="M164" i="141"/>
  <c r="M165" i="141"/>
  <c r="M166" i="141"/>
  <c r="M167" i="141"/>
  <c r="M168" i="141"/>
  <c r="M169" i="141"/>
  <c r="M170" i="141"/>
  <c r="M171" i="141"/>
  <c r="M172" i="141"/>
  <c r="M173" i="141"/>
  <c r="M174" i="141"/>
  <c r="M175" i="141"/>
  <c r="M176" i="141"/>
  <c r="M177" i="141"/>
  <c r="M178" i="141"/>
  <c r="M179" i="141"/>
  <c r="M180" i="141"/>
  <c r="M181" i="141"/>
  <c r="M182" i="141"/>
  <c r="M183" i="141"/>
  <c r="M184" i="141"/>
  <c r="M185" i="141"/>
  <c r="M186" i="141"/>
  <c r="M187" i="141"/>
  <c r="M188" i="141"/>
  <c r="M189" i="141"/>
  <c r="M190" i="141"/>
  <c r="M191" i="141"/>
  <c r="M192" i="141"/>
  <c r="M193" i="141"/>
  <c r="M194" i="141"/>
  <c r="M195" i="141"/>
  <c r="M196" i="141"/>
  <c r="M197" i="141"/>
  <c r="M198" i="141"/>
  <c r="M199" i="141"/>
  <c r="M200" i="141"/>
  <c r="M201" i="141"/>
  <c r="M202" i="141"/>
  <c r="M203" i="141"/>
  <c r="M204" i="141"/>
  <c r="M205" i="141"/>
  <c r="M206" i="141"/>
  <c r="M207" i="141"/>
  <c r="M208" i="141"/>
  <c r="M209" i="141"/>
  <c r="M210" i="141"/>
  <c r="M211" i="141"/>
  <c r="M212" i="141"/>
  <c r="M213" i="141"/>
  <c r="M214" i="141"/>
  <c r="M215" i="141"/>
  <c r="M216" i="141"/>
  <c r="M217" i="141"/>
  <c r="M218" i="141"/>
  <c r="M219" i="141"/>
  <c r="M220" i="141"/>
  <c r="M221" i="141"/>
  <c r="M222" i="141"/>
  <c r="M223" i="141"/>
  <c r="M224" i="141"/>
  <c r="M225" i="141"/>
  <c r="M226" i="141"/>
  <c r="M227" i="141"/>
  <c r="M228" i="141"/>
  <c r="M229" i="141"/>
  <c r="M230" i="141"/>
  <c r="M231" i="141"/>
  <c r="M232" i="141"/>
  <c r="M233" i="141"/>
  <c r="M234" i="141"/>
  <c r="M235" i="141"/>
  <c r="M236" i="141"/>
  <c r="M237" i="141"/>
  <c r="M238" i="141"/>
  <c r="M239" i="141"/>
  <c r="M240" i="141"/>
  <c r="M241" i="141"/>
  <c r="M242" i="141"/>
  <c r="M243" i="141"/>
  <c r="M244" i="141"/>
  <c r="M245" i="141"/>
  <c r="M246" i="141"/>
  <c r="M247" i="141"/>
  <c r="M248" i="141"/>
  <c r="M249" i="141"/>
  <c r="M250" i="141"/>
  <c r="M251" i="141"/>
  <c r="M252" i="141"/>
  <c r="M253" i="141"/>
  <c r="M254" i="141"/>
  <c r="M255" i="141"/>
  <c r="M256" i="141"/>
  <c r="M257" i="141"/>
  <c r="M258" i="141"/>
  <c r="M259" i="141"/>
  <c r="M260" i="141"/>
  <c r="M261" i="141"/>
  <c r="M262" i="141"/>
  <c r="M263" i="141"/>
  <c r="M264" i="141"/>
  <c r="M265" i="141"/>
  <c r="M266" i="141"/>
  <c r="M267" i="141"/>
  <c r="M268" i="141"/>
  <c r="M269" i="141"/>
  <c r="M270" i="141"/>
  <c r="M271" i="141"/>
  <c r="M272" i="141"/>
  <c r="M273" i="141"/>
  <c r="M274" i="141"/>
  <c r="M275" i="141"/>
  <c r="M276" i="141"/>
  <c r="M277" i="141"/>
  <c r="M278" i="141"/>
  <c r="M279" i="141"/>
  <c r="M280" i="141"/>
  <c r="M281" i="141"/>
  <c r="M282" i="141"/>
  <c r="M283" i="141"/>
  <c r="M284" i="141"/>
  <c r="M285" i="141"/>
  <c r="M286" i="141"/>
  <c r="M287" i="141"/>
  <c r="M288" i="141"/>
  <c r="M289" i="141"/>
  <c r="M290" i="141"/>
  <c r="M291" i="141"/>
  <c r="M292" i="141"/>
  <c r="M293" i="141"/>
  <c r="M294" i="141"/>
  <c r="M295" i="141"/>
  <c r="M296" i="141"/>
  <c r="M297" i="141"/>
  <c r="M298" i="141"/>
  <c r="M299" i="141"/>
  <c r="M300" i="141"/>
  <c r="M301" i="141"/>
  <c r="M302" i="141"/>
  <c r="M303" i="141"/>
  <c r="M304" i="141"/>
  <c r="M305" i="141"/>
  <c r="M306" i="141"/>
  <c r="M307" i="141"/>
  <c r="M308" i="141"/>
  <c r="M309" i="141"/>
  <c r="M310" i="141"/>
  <c r="M311" i="141"/>
  <c r="M312" i="141"/>
  <c r="M3" i="141"/>
  <c r="K93" i="100"/>
  <c r="J93" i="100"/>
  <c r="K92" i="100"/>
  <c r="J92" i="100"/>
  <c r="K91" i="100"/>
  <c r="J91" i="100"/>
  <c r="K90" i="100"/>
  <c r="J90" i="100"/>
  <c r="K89" i="100"/>
  <c r="J89" i="100"/>
  <c r="F93" i="100"/>
  <c r="G93" i="100"/>
  <c r="G92" i="100"/>
  <c r="F92" i="100"/>
  <c r="G91" i="100"/>
  <c r="F91" i="100"/>
  <c r="G90" i="100"/>
  <c r="F90" i="100"/>
  <c r="G89" i="100"/>
  <c r="F89" i="100"/>
  <c r="J88" i="100"/>
  <c r="K88" i="100"/>
  <c r="K87" i="100"/>
  <c r="J87" i="100"/>
  <c r="K86" i="100"/>
  <c r="J86" i="100"/>
  <c r="K85" i="100"/>
  <c r="J85" i="100"/>
  <c r="K84" i="100"/>
  <c r="J84" i="100"/>
  <c r="G88" i="100"/>
  <c r="F88" i="100"/>
  <c r="G87" i="100"/>
  <c r="F87" i="100"/>
  <c r="G86" i="100"/>
  <c r="F86" i="100"/>
  <c r="G85" i="100"/>
  <c r="F85" i="100"/>
  <c r="G84" i="100"/>
  <c r="F84" i="100"/>
  <c r="L266" i="142"/>
  <c r="H84" i="100" s="1"/>
  <c r="L267" i="142"/>
  <c r="H85" i="100" s="1"/>
  <c r="L268" i="142"/>
  <c r="H86" i="100" s="1"/>
  <c r="L269" i="142"/>
  <c r="H87" i="100" s="1"/>
  <c r="L270" i="142"/>
  <c r="H88" i="100" s="1"/>
  <c r="L271" i="142"/>
  <c r="L84" i="100" s="1"/>
  <c r="L272" i="142"/>
  <c r="L85" i="100" s="1"/>
  <c r="L273" i="142"/>
  <c r="L86" i="100" s="1"/>
  <c r="L274" i="142"/>
  <c r="L87" i="100" s="1"/>
  <c r="L275" i="142"/>
  <c r="L88" i="100" s="1"/>
  <c r="L276" i="142"/>
  <c r="H89" i="100" s="1"/>
  <c r="L277" i="142"/>
  <c r="H90" i="100" s="1"/>
  <c r="L278" i="142"/>
  <c r="H91" i="100" s="1"/>
  <c r="L279" i="142"/>
  <c r="H92" i="100" s="1"/>
  <c r="L280" i="142"/>
  <c r="H93" i="100" s="1"/>
  <c r="L281" i="142"/>
  <c r="L89" i="100" s="1"/>
  <c r="L282" i="142"/>
  <c r="L90" i="100" s="1"/>
  <c r="L283" i="142"/>
  <c r="L91" i="100" s="1"/>
  <c r="L284" i="142"/>
  <c r="L92" i="100" s="1"/>
  <c r="L285" i="142"/>
  <c r="L93" i="100" s="1"/>
  <c r="T93" i="100"/>
  <c r="S93" i="100"/>
  <c r="O93" i="100"/>
  <c r="Q93" i="100" s="1"/>
  <c r="T92" i="100"/>
  <c r="S92" i="100"/>
  <c r="O92" i="100"/>
  <c r="Q92" i="100" s="1"/>
  <c r="T91" i="100"/>
  <c r="S91" i="100"/>
  <c r="O91" i="100"/>
  <c r="Q91" i="100" s="1"/>
  <c r="T89" i="100"/>
  <c r="S89" i="100"/>
  <c r="O89" i="100"/>
  <c r="Q89" i="100" s="1"/>
  <c r="T88" i="100"/>
  <c r="S88" i="100"/>
  <c r="O88" i="100"/>
  <c r="Q88" i="100" s="1"/>
  <c r="T87" i="100"/>
  <c r="S87" i="100"/>
  <c r="O87" i="100"/>
  <c r="Q87" i="100" s="1"/>
  <c r="T86" i="100"/>
  <c r="S86" i="100"/>
  <c r="O86" i="100"/>
  <c r="Q86" i="100" s="1"/>
  <c r="T84" i="100"/>
  <c r="S84" i="100"/>
  <c r="O84" i="100"/>
  <c r="Q84" i="100" s="1"/>
  <c r="L140" i="100"/>
  <c r="K140" i="100"/>
  <c r="J140" i="100"/>
  <c r="L139" i="100"/>
  <c r="K139" i="100"/>
  <c r="J139" i="100"/>
  <c r="K138" i="100"/>
  <c r="J138" i="100"/>
  <c r="K137" i="100"/>
  <c r="J137" i="100"/>
  <c r="K136" i="100"/>
  <c r="J136" i="100"/>
  <c r="K135" i="100"/>
  <c r="J135" i="100"/>
  <c r="G140" i="100"/>
  <c r="F140" i="100"/>
  <c r="H139" i="100"/>
  <c r="G139" i="100"/>
  <c r="F139" i="100"/>
  <c r="H138" i="100"/>
  <c r="G138" i="100"/>
  <c r="F138" i="100"/>
  <c r="H137" i="100"/>
  <c r="G137" i="100"/>
  <c r="F137" i="100"/>
  <c r="G136" i="100"/>
  <c r="F136" i="100"/>
  <c r="H135" i="100"/>
  <c r="G135" i="100"/>
  <c r="F135" i="100"/>
  <c r="K134" i="100"/>
  <c r="J134" i="100"/>
  <c r="K133" i="100"/>
  <c r="J133" i="100"/>
  <c r="K132" i="100"/>
  <c r="J132" i="100"/>
  <c r="L131" i="100"/>
  <c r="K131" i="100"/>
  <c r="J131" i="100"/>
  <c r="L130" i="100"/>
  <c r="K130" i="100"/>
  <c r="J130" i="100"/>
  <c r="L129" i="100"/>
  <c r="K129" i="100"/>
  <c r="J129" i="100"/>
  <c r="G134" i="100"/>
  <c r="F134" i="100"/>
  <c r="H133" i="100"/>
  <c r="G133" i="100"/>
  <c r="F133" i="100"/>
  <c r="G132" i="100"/>
  <c r="F132" i="100"/>
  <c r="H131" i="100"/>
  <c r="G131" i="100"/>
  <c r="F131" i="100"/>
  <c r="G130" i="100"/>
  <c r="F130" i="100"/>
  <c r="H129" i="100"/>
  <c r="G129" i="100"/>
  <c r="F129" i="100"/>
  <c r="T140" i="100"/>
  <c r="S140" i="100"/>
  <c r="O140" i="100"/>
  <c r="Q140" i="100" s="1"/>
  <c r="T138" i="100"/>
  <c r="S138" i="100"/>
  <c r="O138" i="100"/>
  <c r="Q138" i="100" s="1"/>
  <c r="T137" i="100"/>
  <c r="S137" i="100"/>
  <c r="O137" i="100"/>
  <c r="Q137" i="100" s="1"/>
  <c r="T135" i="100"/>
  <c r="S135" i="100"/>
  <c r="O135" i="100"/>
  <c r="Q135" i="100" s="1"/>
  <c r="T134" i="100"/>
  <c r="S134" i="100"/>
  <c r="O134" i="100"/>
  <c r="Q134" i="100" s="1"/>
  <c r="T132" i="100"/>
  <c r="S132" i="100"/>
  <c r="O132" i="100"/>
  <c r="Q132" i="100" s="1"/>
  <c r="T131" i="100"/>
  <c r="S131" i="100"/>
  <c r="O131" i="100"/>
  <c r="Q131" i="100" s="1"/>
  <c r="T129" i="100"/>
  <c r="S129" i="100"/>
  <c r="O129" i="100"/>
  <c r="Q129" i="100" s="1"/>
  <c r="L242" i="142"/>
  <c r="L243" i="142"/>
  <c r="H130" i="100" s="1"/>
  <c r="L244" i="142"/>
  <c r="L245" i="142"/>
  <c r="H132" i="100" s="1"/>
  <c r="L246" i="142"/>
  <c r="L247" i="142"/>
  <c r="H134" i="100" s="1"/>
  <c r="L248" i="142"/>
  <c r="L249" i="142"/>
  <c r="L250" i="142"/>
  <c r="L251" i="142"/>
  <c r="L132" i="100" s="1"/>
  <c r="L252" i="142"/>
  <c r="L133" i="100" s="1"/>
  <c r="L253" i="142"/>
  <c r="L134" i="100" s="1"/>
  <c r="L254" i="142"/>
  <c r="L255" i="142"/>
  <c r="H136" i="100" s="1"/>
  <c r="L256" i="142"/>
  <c r="L257" i="142"/>
  <c r="L258" i="142"/>
  <c r="L259" i="142"/>
  <c r="H140" i="100" s="1"/>
  <c r="L260" i="142"/>
  <c r="L135" i="100" s="1"/>
  <c r="L261" i="142"/>
  <c r="L136" i="100" s="1"/>
  <c r="L262" i="142"/>
  <c r="L137" i="100" s="1"/>
  <c r="L263" i="142"/>
  <c r="L138" i="100" s="1"/>
  <c r="L264" i="142"/>
  <c r="L265" i="142"/>
  <c r="E7" i="40"/>
  <c r="E8" i="40"/>
  <c r="U52" i="100" l="1"/>
  <c r="V52" i="100" s="1"/>
  <c r="U56" i="100"/>
  <c r="V56" i="100" s="1"/>
  <c r="U147" i="100"/>
  <c r="V147" i="100" s="1"/>
  <c r="U149" i="100"/>
  <c r="V149" i="100" s="1"/>
  <c r="U51" i="100"/>
  <c r="V51" i="100" s="1"/>
  <c r="U55" i="100"/>
  <c r="V55" i="100" s="1"/>
  <c r="U146" i="100"/>
  <c r="V146" i="100" s="1"/>
  <c r="U152" i="100"/>
  <c r="V152" i="100" s="1"/>
  <c r="U53" i="100"/>
  <c r="V53" i="100" s="1"/>
  <c r="U57" i="100"/>
  <c r="V57" i="100" s="1"/>
  <c r="U144" i="100"/>
  <c r="V144" i="100" s="1"/>
  <c r="U150" i="100"/>
  <c r="V150" i="100" s="1"/>
  <c r="U50" i="100"/>
  <c r="V50" i="100" s="1"/>
  <c r="U54" i="100"/>
  <c r="V54" i="100" s="1"/>
  <c r="U129" i="100"/>
  <c r="V129" i="100" s="1"/>
  <c r="U135" i="100"/>
  <c r="V135" i="100" s="1"/>
  <c r="U89" i="100"/>
  <c r="V89" i="100" s="1"/>
  <c r="U141" i="100"/>
  <c r="V141" i="100" s="1"/>
  <c r="U143" i="100"/>
  <c r="V143" i="100" s="1"/>
  <c r="U131" i="100"/>
  <c r="V131" i="100" s="1"/>
  <c r="U91" i="100"/>
  <c r="V91" i="100" s="1"/>
  <c r="U134" i="100"/>
  <c r="V134" i="100" s="1"/>
  <c r="U88" i="100"/>
  <c r="V88" i="100" s="1"/>
  <c r="U132" i="100"/>
  <c r="V132" i="100" s="1"/>
  <c r="U92" i="100"/>
  <c r="V92" i="100" s="1"/>
  <c r="U86" i="100"/>
  <c r="V86" i="100" s="1"/>
  <c r="U140" i="100"/>
  <c r="V140" i="100" s="1"/>
  <c r="U84" i="100"/>
  <c r="V84" i="100" s="1"/>
  <c r="U87" i="100"/>
  <c r="V87" i="100" s="1"/>
  <c r="U93" i="100"/>
  <c r="V93" i="100" s="1"/>
  <c r="U137" i="100"/>
  <c r="V137" i="100" s="1"/>
  <c r="U138" i="100"/>
  <c r="V138" i="100" s="1"/>
  <c r="F19" i="42"/>
  <c r="E19" i="42"/>
  <c r="L119" i="143"/>
  <c r="G19" i="42" s="1"/>
  <c r="F12" i="100"/>
  <c r="G12" i="100"/>
  <c r="J12" i="100"/>
  <c r="K12" i="100"/>
  <c r="J7" i="100"/>
  <c r="K7" i="100"/>
  <c r="G7" i="100"/>
  <c r="F7" i="100"/>
  <c r="K65" i="100"/>
  <c r="J65" i="100"/>
  <c r="K64" i="100"/>
  <c r="J64" i="100"/>
  <c r="K63" i="100"/>
  <c r="J63" i="100"/>
  <c r="K62" i="100"/>
  <c r="J62" i="100"/>
  <c r="F65" i="100"/>
  <c r="G65" i="100"/>
  <c r="G64" i="100"/>
  <c r="F64" i="100"/>
  <c r="G63" i="100"/>
  <c r="F63" i="100"/>
  <c r="G62" i="100"/>
  <c r="F62" i="100"/>
  <c r="J61" i="100"/>
  <c r="K61" i="100"/>
  <c r="K60" i="100"/>
  <c r="J60" i="100"/>
  <c r="K59" i="100"/>
  <c r="J59" i="100"/>
  <c r="K58" i="100"/>
  <c r="J58" i="100"/>
  <c r="F61" i="100"/>
  <c r="G61" i="100"/>
  <c r="G60" i="100"/>
  <c r="F60" i="100"/>
  <c r="G59" i="100"/>
  <c r="F59" i="100"/>
  <c r="G58" i="100"/>
  <c r="F58" i="100"/>
  <c r="T65" i="100"/>
  <c r="S65" i="100"/>
  <c r="O65" i="100"/>
  <c r="Q65" i="100" s="1"/>
  <c r="T64" i="100"/>
  <c r="S64" i="100"/>
  <c r="O64" i="100"/>
  <c r="Q64" i="100" s="1"/>
  <c r="T63" i="100"/>
  <c r="S63" i="100"/>
  <c r="O63" i="100"/>
  <c r="Q63" i="100" s="1"/>
  <c r="T62" i="100"/>
  <c r="S62" i="100"/>
  <c r="O62" i="100"/>
  <c r="Q62" i="100" s="1"/>
  <c r="T61" i="100"/>
  <c r="S61" i="100"/>
  <c r="O61" i="100"/>
  <c r="Q61" i="100" s="1"/>
  <c r="T60" i="100"/>
  <c r="S60" i="100"/>
  <c r="O60" i="100"/>
  <c r="Q60" i="100" s="1"/>
  <c r="T59" i="100"/>
  <c r="S59" i="100"/>
  <c r="O59" i="100"/>
  <c r="Q59" i="100" s="1"/>
  <c r="T58" i="100"/>
  <c r="S58" i="100"/>
  <c r="O58" i="100"/>
  <c r="Q58" i="100" s="1"/>
  <c r="U62" i="100" l="1"/>
  <c r="V62" i="100" s="1"/>
  <c r="U58" i="100"/>
  <c r="V58" i="100" s="1"/>
  <c r="U59" i="100"/>
  <c r="V59" i="100" s="1"/>
  <c r="U63" i="100"/>
  <c r="V63" i="100" s="1"/>
  <c r="U61" i="100"/>
  <c r="V61" i="100" s="1"/>
  <c r="U65" i="100"/>
  <c r="V65" i="100" s="1"/>
  <c r="U60" i="100"/>
  <c r="V60" i="100" s="1"/>
  <c r="U64" i="100"/>
  <c r="V64" i="100" s="1"/>
  <c r="F164" i="100"/>
  <c r="G164" i="100"/>
  <c r="K128" i="100"/>
  <c r="J128" i="100"/>
  <c r="K127" i="100"/>
  <c r="J127" i="100"/>
  <c r="K126" i="100"/>
  <c r="J126" i="100"/>
  <c r="K125" i="100"/>
  <c r="J125" i="100"/>
  <c r="K124" i="100"/>
  <c r="J124" i="100"/>
  <c r="K123" i="100"/>
  <c r="J123" i="100"/>
  <c r="F128" i="100"/>
  <c r="G128" i="100"/>
  <c r="G127" i="100"/>
  <c r="F127" i="100"/>
  <c r="G126" i="100"/>
  <c r="F126" i="100"/>
  <c r="G125" i="100"/>
  <c r="F125" i="100"/>
  <c r="G124" i="100"/>
  <c r="F124" i="100"/>
  <c r="G123" i="100"/>
  <c r="F123" i="100"/>
  <c r="J122" i="100"/>
  <c r="K122" i="100"/>
  <c r="K121" i="100"/>
  <c r="J121" i="100"/>
  <c r="K120" i="100"/>
  <c r="J120" i="100"/>
  <c r="K119" i="100"/>
  <c r="J119" i="100"/>
  <c r="K118" i="100"/>
  <c r="J118" i="100"/>
  <c r="K117" i="100"/>
  <c r="J117" i="100"/>
  <c r="F122" i="100"/>
  <c r="G122" i="100"/>
  <c r="G121" i="100"/>
  <c r="F121" i="100"/>
  <c r="G120" i="100"/>
  <c r="F120" i="100"/>
  <c r="G119" i="100"/>
  <c r="F119" i="100"/>
  <c r="G118" i="100"/>
  <c r="F118" i="100"/>
  <c r="G117" i="100"/>
  <c r="F117" i="100"/>
  <c r="T128" i="100"/>
  <c r="S128" i="100"/>
  <c r="O128" i="100"/>
  <c r="Q128" i="100" s="1"/>
  <c r="T126" i="100"/>
  <c r="S126" i="100"/>
  <c r="O126" i="100"/>
  <c r="Q126" i="100" s="1"/>
  <c r="T125" i="100"/>
  <c r="S125" i="100"/>
  <c r="O125" i="100"/>
  <c r="Q125" i="100" s="1"/>
  <c r="T123" i="100"/>
  <c r="S123" i="100"/>
  <c r="O123" i="100"/>
  <c r="Q123" i="100" s="1"/>
  <c r="T122" i="100"/>
  <c r="S122" i="100"/>
  <c r="O122" i="100"/>
  <c r="Q122" i="100" s="1"/>
  <c r="T120" i="100"/>
  <c r="S120" i="100"/>
  <c r="O120" i="100"/>
  <c r="Q120" i="100" s="1"/>
  <c r="T119" i="100"/>
  <c r="S119" i="100"/>
  <c r="O119" i="100"/>
  <c r="Q119" i="100" s="1"/>
  <c r="T117" i="100"/>
  <c r="S117" i="100"/>
  <c r="O117" i="100"/>
  <c r="Q117" i="100" s="1"/>
  <c r="K116" i="100"/>
  <c r="J116" i="100"/>
  <c r="K115" i="100"/>
  <c r="J115" i="100"/>
  <c r="K114" i="100"/>
  <c r="J114" i="100"/>
  <c r="K113" i="100"/>
  <c r="J113" i="100"/>
  <c r="K112" i="100"/>
  <c r="J112" i="100"/>
  <c r="F116" i="100"/>
  <c r="G116" i="100"/>
  <c r="G115" i="100"/>
  <c r="F115" i="100"/>
  <c r="G114" i="100"/>
  <c r="F114" i="100"/>
  <c r="G113" i="100"/>
  <c r="F113" i="100"/>
  <c r="G112" i="100"/>
  <c r="F112" i="100"/>
  <c r="J111" i="100"/>
  <c r="K111" i="100"/>
  <c r="K110" i="100"/>
  <c r="J110" i="100"/>
  <c r="K109" i="100"/>
  <c r="J109" i="100"/>
  <c r="K108" i="100"/>
  <c r="J108" i="100"/>
  <c r="K107" i="100"/>
  <c r="J107" i="100"/>
  <c r="F111" i="100"/>
  <c r="G111" i="100"/>
  <c r="G110" i="100"/>
  <c r="F110" i="100"/>
  <c r="G109" i="100"/>
  <c r="F109" i="100"/>
  <c r="G108" i="100"/>
  <c r="F108" i="100"/>
  <c r="G107" i="100"/>
  <c r="F107" i="100"/>
  <c r="T116" i="100"/>
  <c r="S116" i="100"/>
  <c r="O116" i="100"/>
  <c r="Q116" i="100" s="1"/>
  <c r="T115" i="100"/>
  <c r="S115" i="100"/>
  <c r="O115" i="100"/>
  <c r="Q115" i="100" s="1"/>
  <c r="T114" i="100"/>
  <c r="S114" i="100"/>
  <c r="O114" i="100"/>
  <c r="Q114" i="100" s="1"/>
  <c r="T112" i="100"/>
  <c r="S112" i="100"/>
  <c r="O112" i="100"/>
  <c r="Q112" i="100" s="1"/>
  <c r="T111" i="100"/>
  <c r="S111" i="100"/>
  <c r="O111" i="100"/>
  <c r="Q111" i="100" s="1"/>
  <c r="T110" i="100"/>
  <c r="S110" i="100"/>
  <c r="O110" i="100"/>
  <c r="Q110" i="100" s="1"/>
  <c r="T109" i="100"/>
  <c r="S109" i="100"/>
  <c r="O109" i="100"/>
  <c r="Q109" i="100" s="1"/>
  <c r="T107" i="100"/>
  <c r="S107" i="100"/>
  <c r="O107" i="100"/>
  <c r="Q107" i="100" s="1"/>
  <c r="K106" i="100"/>
  <c r="J106" i="100"/>
  <c r="K105" i="100"/>
  <c r="J105" i="100"/>
  <c r="K104" i="100"/>
  <c r="J104" i="100"/>
  <c r="K103" i="100"/>
  <c r="J103" i="100"/>
  <c r="K102" i="100"/>
  <c r="J102" i="100"/>
  <c r="K101" i="100"/>
  <c r="J101" i="100"/>
  <c r="F106" i="100"/>
  <c r="G106" i="100"/>
  <c r="G105" i="100"/>
  <c r="F105" i="100"/>
  <c r="G104" i="100"/>
  <c r="F104" i="100"/>
  <c r="G103" i="100"/>
  <c r="F103" i="100"/>
  <c r="G102" i="100"/>
  <c r="F102" i="100"/>
  <c r="G101" i="100"/>
  <c r="F101" i="100"/>
  <c r="J99" i="100"/>
  <c r="K99" i="100"/>
  <c r="K98" i="100"/>
  <c r="J98" i="100"/>
  <c r="K97" i="100"/>
  <c r="J97" i="100"/>
  <c r="K96" i="100"/>
  <c r="J96" i="100"/>
  <c r="K95" i="100"/>
  <c r="J95" i="100"/>
  <c r="K94" i="100"/>
  <c r="J94" i="100"/>
  <c r="F99" i="100"/>
  <c r="G99" i="100"/>
  <c r="G98" i="100"/>
  <c r="F98" i="100"/>
  <c r="G97" i="100"/>
  <c r="F97" i="100"/>
  <c r="G96" i="100"/>
  <c r="F96" i="100"/>
  <c r="G95" i="100"/>
  <c r="F95" i="100"/>
  <c r="G94" i="100"/>
  <c r="F94" i="100"/>
  <c r="T106" i="100"/>
  <c r="S106" i="100"/>
  <c r="O106" i="100"/>
  <c r="Q106" i="100" s="1"/>
  <c r="T104" i="100"/>
  <c r="S104" i="100"/>
  <c r="O104" i="100"/>
  <c r="Q104" i="100" s="1"/>
  <c r="T103" i="100"/>
  <c r="S103" i="100"/>
  <c r="O103" i="100"/>
  <c r="Q103" i="100" s="1"/>
  <c r="T101" i="100"/>
  <c r="S101" i="100"/>
  <c r="O101" i="100"/>
  <c r="Q101" i="100" s="1"/>
  <c r="T99" i="100"/>
  <c r="S99" i="100"/>
  <c r="O99" i="100"/>
  <c r="Q99" i="100" s="1"/>
  <c r="T97" i="100"/>
  <c r="S97" i="100"/>
  <c r="O97" i="100"/>
  <c r="Q97" i="100" s="1"/>
  <c r="T96" i="100"/>
  <c r="S96" i="100"/>
  <c r="O96" i="100"/>
  <c r="Q96" i="100" s="1"/>
  <c r="T94" i="100"/>
  <c r="S94" i="100"/>
  <c r="O94" i="100"/>
  <c r="Q94" i="100" s="1"/>
  <c r="K83" i="100"/>
  <c r="J83" i="100"/>
  <c r="K82" i="100"/>
  <c r="J82" i="100"/>
  <c r="K81" i="100"/>
  <c r="J81" i="100"/>
  <c r="K80" i="100"/>
  <c r="J80" i="100"/>
  <c r="K79" i="100"/>
  <c r="J79" i="100"/>
  <c r="F83" i="100"/>
  <c r="G83" i="100"/>
  <c r="G82" i="100"/>
  <c r="F82" i="100"/>
  <c r="G81" i="100"/>
  <c r="F81" i="100"/>
  <c r="G80" i="100"/>
  <c r="F80" i="100"/>
  <c r="G79" i="100"/>
  <c r="F79" i="100"/>
  <c r="J78" i="100"/>
  <c r="K78" i="100"/>
  <c r="K77" i="100"/>
  <c r="J77" i="100"/>
  <c r="K76" i="100"/>
  <c r="J76" i="100"/>
  <c r="K75" i="100"/>
  <c r="J75" i="100"/>
  <c r="K74" i="100"/>
  <c r="J74" i="100"/>
  <c r="F78" i="100"/>
  <c r="G78" i="100"/>
  <c r="G77" i="100"/>
  <c r="F77" i="100"/>
  <c r="G76" i="100"/>
  <c r="F76" i="100"/>
  <c r="G75" i="100"/>
  <c r="F75" i="100"/>
  <c r="G74" i="100"/>
  <c r="F74" i="100"/>
  <c r="T83" i="100"/>
  <c r="S83" i="100"/>
  <c r="O83" i="100"/>
  <c r="Q83" i="100" s="1"/>
  <c r="T82" i="100"/>
  <c r="S82" i="100"/>
  <c r="O82" i="100"/>
  <c r="Q82" i="100" s="1"/>
  <c r="T81" i="100"/>
  <c r="S81" i="100"/>
  <c r="O81" i="100"/>
  <c r="Q81" i="100" s="1"/>
  <c r="T79" i="100"/>
  <c r="S79" i="100"/>
  <c r="O79" i="100"/>
  <c r="Q79" i="100" s="1"/>
  <c r="T78" i="100"/>
  <c r="S78" i="100"/>
  <c r="O78" i="100"/>
  <c r="Q78" i="100" s="1"/>
  <c r="T77" i="100"/>
  <c r="S77" i="100"/>
  <c r="O77" i="100"/>
  <c r="Q77" i="100" s="1"/>
  <c r="T76" i="100"/>
  <c r="S76" i="100"/>
  <c r="O76" i="100"/>
  <c r="Q76" i="100" s="1"/>
  <c r="T74" i="100"/>
  <c r="S74" i="100"/>
  <c r="O74" i="100"/>
  <c r="Q74" i="100" s="1"/>
  <c r="K73" i="100"/>
  <c r="J73" i="100"/>
  <c r="K72" i="100"/>
  <c r="J72" i="100"/>
  <c r="K71" i="100"/>
  <c r="J71" i="100"/>
  <c r="K70" i="100"/>
  <c r="J70" i="100"/>
  <c r="F73" i="100"/>
  <c r="G73" i="100"/>
  <c r="G72" i="100"/>
  <c r="F72" i="100"/>
  <c r="G71" i="100"/>
  <c r="F71" i="100"/>
  <c r="G70" i="100"/>
  <c r="F70" i="100"/>
  <c r="J69" i="100"/>
  <c r="K69" i="100"/>
  <c r="K68" i="100"/>
  <c r="J68" i="100"/>
  <c r="K67" i="100"/>
  <c r="J67" i="100"/>
  <c r="K66" i="100"/>
  <c r="J66" i="100"/>
  <c r="F69" i="100"/>
  <c r="G69" i="100"/>
  <c r="G68" i="100"/>
  <c r="F68" i="100"/>
  <c r="G67" i="100"/>
  <c r="F67" i="100"/>
  <c r="G66" i="100"/>
  <c r="F66" i="100"/>
  <c r="T73" i="100"/>
  <c r="S73" i="100"/>
  <c r="O73" i="100"/>
  <c r="Q73" i="100" s="1"/>
  <c r="T72" i="100"/>
  <c r="S72" i="100"/>
  <c r="O72" i="100"/>
  <c r="Q72" i="100" s="1"/>
  <c r="T71" i="100"/>
  <c r="S71" i="100"/>
  <c r="O71" i="100"/>
  <c r="Q71" i="100" s="1"/>
  <c r="T70" i="100"/>
  <c r="S70" i="100"/>
  <c r="O70" i="100"/>
  <c r="Q70" i="100" s="1"/>
  <c r="T69" i="100"/>
  <c r="S69" i="100"/>
  <c r="O69" i="100"/>
  <c r="Q69" i="100" s="1"/>
  <c r="T68" i="100"/>
  <c r="S68" i="100"/>
  <c r="O68" i="100"/>
  <c r="Q68" i="100" s="1"/>
  <c r="T67" i="100"/>
  <c r="S67" i="100"/>
  <c r="O67" i="100"/>
  <c r="Q67" i="100" s="1"/>
  <c r="T66" i="100"/>
  <c r="S66" i="100"/>
  <c r="O66" i="100"/>
  <c r="Q66" i="100" s="1"/>
  <c r="L138" i="142"/>
  <c r="L139" i="142"/>
  <c r="L140" i="142"/>
  <c r="L141" i="142"/>
  <c r="L142" i="142"/>
  <c r="L143" i="142"/>
  <c r="L144" i="142"/>
  <c r="L145" i="142"/>
  <c r="L146" i="142"/>
  <c r="H70" i="100" s="1"/>
  <c r="L147" i="142"/>
  <c r="H71" i="100" s="1"/>
  <c r="L148" i="142"/>
  <c r="H72" i="100" s="1"/>
  <c r="L149" i="142"/>
  <c r="H73" i="100" s="1"/>
  <c r="L150" i="142"/>
  <c r="L70" i="100" s="1"/>
  <c r="L151" i="142"/>
  <c r="L71" i="100" s="1"/>
  <c r="L152" i="142"/>
  <c r="L72" i="100" s="1"/>
  <c r="L153" i="142"/>
  <c r="L73" i="100" s="1"/>
  <c r="L154" i="142"/>
  <c r="H74" i="100" s="1"/>
  <c r="L155" i="142"/>
  <c r="H75" i="100" s="1"/>
  <c r="L156" i="142"/>
  <c r="H76" i="100" s="1"/>
  <c r="L157" i="142"/>
  <c r="H77" i="100" s="1"/>
  <c r="L158" i="142"/>
  <c r="H78" i="100" s="1"/>
  <c r="L159" i="142"/>
  <c r="L74" i="100" s="1"/>
  <c r="L160" i="142"/>
  <c r="L75" i="100" s="1"/>
  <c r="L161" i="142"/>
  <c r="L76" i="100" s="1"/>
  <c r="L162" i="142"/>
  <c r="L77" i="100" s="1"/>
  <c r="L163" i="142"/>
  <c r="L78" i="100" s="1"/>
  <c r="L164" i="142"/>
  <c r="H79" i="100" s="1"/>
  <c r="L165" i="142"/>
  <c r="H80" i="100" s="1"/>
  <c r="L166" i="142"/>
  <c r="H81" i="100" s="1"/>
  <c r="L167" i="142"/>
  <c r="H82" i="100" s="1"/>
  <c r="L168" i="142"/>
  <c r="H83" i="100" s="1"/>
  <c r="L169" i="142"/>
  <c r="L79" i="100" s="1"/>
  <c r="L170" i="142"/>
  <c r="L80" i="100" s="1"/>
  <c r="L171" i="142"/>
  <c r="L81" i="100" s="1"/>
  <c r="L172" i="142"/>
  <c r="L82" i="100" s="1"/>
  <c r="L173" i="142"/>
  <c r="L83" i="100" s="1"/>
  <c r="L174" i="142"/>
  <c r="H94" i="100" s="1"/>
  <c r="L175" i="142"/>
  <c r="H95" i="100" s="1"/>
  <c r="L176" i="142"/>
  <c r="H96" i="100" s="1"/>
  <c r="L177" i="142"/>
  <c r="H97" i="100" s="1"/>
  <c r="L178" i="142"/>
  <c r="H98" i="100" s="1"/>
  <c r="L179" i="142"/>
  <c r="H99" i="100" s="1"/>
  <c r="L180" i="142"/>
  <c r="L94" i="100" s="1"/>
  <c r="L181" i="142"/>
  <c r="L95" i="100" s="1"/>
  <c r="L182" i="142"/>
  <c r="L96" i="100" s="1"/>
  <c r="L183" i="142"/>
  <c r="L97" i="100" s="1"/>
  <c r="L184" i="142"/>
  <c r="L98" i="100" s="1"/>
  <c r="L185" i="142"/>
  <c r="L99" i="100" s="1"/>
  <c r="L186" i="142"/>
  <c r="H101" i="100" s="1"/>
  <c r="L187" i="142"/>
  <c r="H102" i="100" s="1"/>
  <c r="L188" i="142"/>
  <c r="H103" i="100" s="1"/>
  <c r="L189" i="142"/>
  <c r="H104" i="100" s="1"/>
  <c r="L190" i="142"/>
  <c r="H105" i="100" s="1"/>
  <c r="L191" i="142"/>
  <c r="H106" i="100" s="1"/>
  <c r="L192" i="142"/>
  <c r="L101" i="100" s="1"/>
  <c r="L193" i="142"/>
  <c r="L102" i="100" s="1"/>
  <c r="L194" i="142"/>
  <c r="L103" i="100" s="1"/>
  <c r="L195" i="142"/>
  <c r="L104" i="100" s="1"/>
  <c r="L196" i="142"/>
  <c r="L105" i="100" s="1"/>
  <c r="L197" i="142"/>
  <c r="L106" i="100" s="1"/>
  <c r="L198" i="142"/>
  <c r="H107" i="100" s="1"/>
  <c r="L199" i="142"/>
  <c r="H108" i="100" s="1"/>
  <c r="L200" i="142"/>
  <c r="H109" i="100" s="1"/>
  <c r="L201" i="142"/>
  <c r="H110" i="100" s="1"/>
  <c r="L202" i="142"/>
  <c r="H111" i="100" s="1"/>
  <c r="L203" i="142"/>
  <c r="L107" i="100" s="1"/>
  <c r="L204" i="142"/>
  <c r="L108" i="100" s="1"/>
  <c r="L205" i="142"/>
  <c r="L109" i="100" s="1"/>
  <c r="L206" i="142"/>
  <c r="L110" i="100" s="1"/>
  <c r="L207" i="142"/>
  <c r="L111" i="100" s="1"/>
  <c r="L208" i="142"/>
  <c r="H112" i="100" s="1"/>
  <c r="L209" i="142"/>
  <c r="H113" i="100" s="1"/>
  <c r="L210" i="142"/>
  <c r="H114" i="100" s="1"/>
  <c r="L211" i="142"/>
  <c r="H115" i="100" s="1"/>
  <c r="L212" i="142"/>
  <c r="H116" i="100" s="1"/>
  <c r="L213" i="142"/>
  <c r="L112" i="100" s="1"/>
  <c r="L214" i="142"/>
  <c r="L113" i="100" s="1"/>
  <c r="L215" i="142"/>
  <c r="L114" i="100" s="1"/>
  <c r="L216" i="142"/>
  <c r="L115" i="100" s="1"/>
  <c r="L217" i="142"/>
  <c r="L116" i="100" s="1"/>
  <c r="L218" i="142"/>
  <c r="H117" i="100" s="1"/>
  <c r="L219" i="142"/>
  <c r="H118" i="100" s="1"/>
  <c r="L220" i="142"/>
  <c r="H119" i="100" s="1"/>
  <c r="L221" i="142"/>
  <c r="H120" i="100" s="1"/>
  <c r="L222" i="142"/>
  <c r="H121" i="100" s="1"/>
  <c r="L223" i="142"/>
  <c r="H122" i="100" s="1"/>
  <c r="L224" i="142"/>
  <c r="L117" i="100" s="1"/>
  <c r="L225" i="142"/>
  <c r="L118" i="100" s="1"/>
  <c r="L226" i="142"/>
  <c r="L119" i="100" s="1"/>
  <c r="L227" i="142"/>
  <c r="L120" i="100" s="1"/>
  <c r="L228" i="142"/>
  <c r="L121" i="100" s="1"/>
  <c r="L229" i="142"/>
  <c r="L122" i="100" s="1"/>
  <c r="L230" i="142"/>
  <c r="H123" i="100" s="1"/>
  <c r="L231" i="142"/>
  <c r="H124" i="100" s="1"/>
  <c r="L232" i="142"/>
  <c r="H125" i="100" s="1"/>
  <c r="L233" i="142"/>
  <c r="H126" i="100" s="1"/>
  <c r="L234" i="142"/>
  <c r="H127" i="100" s="1"/>
  <c r="L235" i="142"/>
  <c r="H128" i="100" s="1"/>
  <c r="L236" i="142"/>
  <c r="L123" i="100" s="1"/>
  <c r="L237" i="142"/>
  <c r="L124" i="100" s="1"/>
  <c r="L238" i="142"/>
  <c r="L125" i="100" s="1"/>
  <c r="L239" i="142"/>
  <c r="L126" i="100" s="1"/>
  <c r="L240" i="142"/>
  <c r="L127" i="100" s="1"/>
  <c r="L241" i="142"/>
  <c r="L128" i="100" s="1"/>
  <c r="L69" i="100" l="1"/>
  <c r="H69" i="100"/>
  <c r="H66" i="100"/>
  <c r="H67" i="100"/>
  <c r="H68" i="100"/>
  <c r="L66" i="100"/>
  <c r="L67" i="100"/>
  <c r="L68" i="100"/>
  <c r="U99" i="100"/>
  <c r="V99" i="100" s="1"/>
  <c r="U126" i="100"/>
  <c r="V126" i="100" s="1"/>
  <c r="U128" i="100"/>
  <c r="V128" i="100" s="1"/>
  <c r="U116" i="100"/>
  <c r="V116" i="100" s="1"/>
  <c r="U114" i="100"/>
  <c r="V114" i="100" s="1"/>
  <c r="U119" i="100"/>
  <c r="V119" i="100" s="1"/>
  <c r="U123" i="100"/>
  <c r="V123" i="100" s="1"/>
  <c r="U125" i="100"/>
  <c r="V125" i="100" s="1"/>
  <c r="U117" i="100"/>
  <c r="V117" i="100" s="1"/>
  <c r="U120" i="100"/>
  <c r="V120" i="100" s="1"/>
  <c r="U122" i="100"/>
  <c r="V122" i="100" s="1"/>
  <c r="U109" i="100"/>
  <c r="V109" i="100" s="1"/>
  <c r="U110" i="100"/>
  <c r="V110" i="100" s="1"/>
  <c r="U111" i="100"/>
  <c r="V111" i="100" s="1"/>
  <c r="U112" i="100"/>
  <c r="V112" i="100" s="1"/>
  <c r="U101" i="100"/>
  <c r="V101" i="100" s="1"/>
  <c r="U107" i="100"/>
  <c r="V107" i="100" s="1"/>
  <c r="U115" i="100"/>
  <c r="V115" i="100" s="1"/>
  <c r="U96" i="100"/>
  <c r="V96" i="100" s="1"/>
  <c r="U97" i="100"/>
  <c r="V97" i="100" s="1"/>
  <c r="U94" i="100"/>
  <c r="V94" i="100" s="1"/>
  <c r="U103" i="100"/>
  <c r="V103" i="100" s="1"/>
  <c r="U104" i="100"/>
  <c r="V104" i="100" s="1"/>
  <c r="U106" i="100"/>
  <c r="V106" i="100" s="1"/>
  <c r="U71" i="100"/>
  <c r="V71" i="100" s="1"/>
  <c r="U72" i="100"/>
  <c r="V72" i="100" s="1"/>
  <c r="U73" i="100"/>
  <c r="V73" i="100" s="1"/>
  <c r="U74" i="100"/>
  <c r="V74" i="100" s="1"/>
  <c r="U76" i="100"/>
  <c r="V76" i="100" s="1"/>
  <c r="U77" i="100"/>
  <c r="V77" i="100" s="1"/>
  <c r="U78" i="100"/>
  <c r="V78" i="100" s="1"/>
  <c r="U79" i="100"/>
  <c r="V79" i="100" s="1"/>
  <c r="U81" i="100"/>
  <c r="V81" i="100" s="1"/>
  <c r="U82" i="100"/>
  <c r="V82" i="100" s="1"/>
  <c r="U83" i="100"/>
  <c r="V83" i="100" s="1"/>
  <c r="U67" i="100"/>
  <c r="V67" i="100" s="1"/>
  <c r="U68" i="100"/>
  <c r="V68" i="100" s="1"/>
  <c r="U69" i="100"/>
  <c r="V69" i="100" s="1"/>
  <c r="U70" i="100"/>
  <c r="V70" i="100" s="1"/>
  <c r="U66" i="100"/>
  <c r="V66" i="100" s="1"/>
  <c r="L313" i="141" l="1"/>
  <c r="L314" i="141"/>
  <c r="L315" i="141"/>
  <c r="L316" i="141"/>
  <c r="G85" i="44" l="1"/>
  <c r="F85" i="44"/>
  <c r="G84" i="44"/>
  <c r="F84" i="44"/>
  <c r="G83" i="44"/>
  <c r="F83" i="44"/>
  <c r="L116" i="143"/>
  <c r="H83" i="44" s="1"/>
  <c r="L117" i="143"/>
  <c r="H84" i="44" s="1"/>
  <c r="L118" i="143"/>
  <c r="H85" i="44" s="1"/>
  <c r="F35" i="44" l="1"/>
  <c r="G35" i="44"/>
  <c r="L12" i="143"/>
  <c r="H35" i="44" s="1"/>
  <c r="K25" i="100" l="1"/>
  <c r="J25" i="100"/>
  <c r="K24" i="100"/>
  <c r="J24" i="100"/>
  <c r="K23" i="100"/>
  <c r="J23" i="100"/>
  <c r="K22" i="100"/>
  <c r="J22" i="100"/>
  <c r="K21" i="100"/>
  <c r="J21" i="100"/>
  <c r="G25" i="100"/>
  <c r="F25" i="100"/>
  <c r="G24" i="100"/>
  <c r="F24" i="100"/>
  <c r="G23" i="100"/>
  <c r="F23" i="100"/>
  <c r="G22" i="100"/>
  <c r="F22" i="100"/>
  <c r="G21" i="100"/>
  <c r="F21" i="100"/>
  <c r="K20" i="100"/>
  <c r="J20" i="100"/>
  <c r="K19" i="100"/>
  <c r="J19" i="100"/>
  <c r="K18" i="100"/>
  <c r="J18" i="100"/>
  <c r="K17" i="100"/>
  <c r="J17" i="100"/>
  <c r="K16" i="100"/>
  <c r="J16" i="100"/>
  <c r="G20" i="100"/>
  <c r="F20" i="100"/>
  <c r="G19" i="100"/>
  <c r="F19" i="100"/>
  <c r="G18" i="100"/>
  <c r="F18" i="100"/>
  <c r="G17" i="100"/>
  <c r="F17" i="100"/>
  <c r="G16" i="100"/>
  <c r="F16" i="100"/>
  <c r="K15" i="100"/>
  <c r="J15" i="100"/>
  <c r="D20" i="147" s="1"/>
  <c r="K14" i="100"/>
  <c r="J14" i="100"/>
  <c r="D19" i="147" s="1"/>
  <c r="K13" i="100"/>
  <c r="J13" i="100"/>
  <c r="D18" i="147" s="1"/>
  <c r="K11" i="100"/>
  <c r="J11" i="100"/>
  <c r="D17" i="147" s="1"/>
  <c r="G15" i="100"/>
  <c r="F15" i="100"/>
  <c r="D11" i="147" s="1"/>
  <c r="G14" i="100"/>
  <c r="F14" i="100"/>
  <c r="D10" i="147" s="1"/>
  <c r="G13" i="100"/>
  <c r="F13" i="100"/>
  <c r="D9" i="147" s="1"/>
  <c r="G11" i="100"/>
  <c r="F11" i="100"/>
  <c r="D8" i="147" s="1"/>
  <c r="K10" i="100"/>
  <c r="J10" i="100"/>
  <c r="K9" i="100"/>
  <c r="J9" i="100"/>
  <c r="K8" i="100"/>
  <c r="J8" i="100"/>
  <c r="K6" i="100"/>
  <c r="J6" i="100"/>
  <c r="F8" i="100"/>
  <c r="G8" i="100"/>
  <c r="F9" i="100"/>
  <c r="G9" i="100"/>
  <c r="F10" i="100"/>
  <c r="G10" i="100"/>
  <c r="G6" i="100"/>
  <c r="F6" i="100"/>
  <c r="F160" i="100"/>
  <c r="G160" i="100"/>
  <c r="L98" i="142"/>
  <c r="H6" i="100" s="1"/>
  <c r="L99" i="142"/>
  <c r="H7" i="100" s="1"/>
  <c r="L100" i="142"/>
  <c r="H8" i="100" s="1"/>
  <c r="L101" i="142"/>
  <c r="H9" i="100" s="1"/>
  <c r="L102" i="142"/>
  <c r="H10" i="100" s="1"/>
  <c r="L103" i="142"/>
  <c r="L6" i="100" s="1"/>
  <c r="L104" i="142"/>
  <c r="L7" i="100" s="1"/>
  <c r="L105" i="142"/>
  <c r="L8" i="100" s="1"/>
  <c r="L106" i="142"/>
  <c r="L9" i="100" s="1"/>
  <c r="L107" i="142"/>
  <c r="L10" i="100" s="1"/>
  <c r="L108" i="142"/>
  <c r="H11" i="100" s="1"/>
  <c r="F8" i="147" s="1"/>
  <c r="L109" i="142"/>
  <c r="H12" i="100" s="1"/>
  <c r="L110" i="142"/>
  <c r="H13" i="100" s="1"/>
  <c r="F9" i="147" s="1"/>
  <c r="L111" i="142"/>
  <c r="H14" i="100" s="1"/>
  <c r="F10" i="147" s="1"/>
  <c r="L112" i="142"/>
  <c r="H15" i="100" s="1"/>
  <c r="F11" i="147" s="1"/>
  <c r="L113" i="142"/>
  <c r="L11" i="100" s="1"/>
  <c r="F17" i="147" s="1"/>
  <c r="L114" i="142"/>
  <c r="L12" i="100" s="1"/>
  <c r="L115" i="142"/>
  <c r="L13" i="100" s="1"/>
  <c r="F18" i="147" s="1"/>
  <c r="L116" i="142"/>
  <c r="L14" i="100" s="1"/>
  <c r="F19" i="147" s="1"/>
  <c r="L117" i="142"/>
  <c r="L15" i="100" s="1"/>
  <c r="F20" i="147" s="1"/>
  <c r="L118" i="142"/>
  <c r="H16" i="100" s="1"/>
  <c r="L119" i="142"/>
  <c r="H17" i="100" s="1"/>
  <c r="L120" i="142"/>
  <c r="H18" i="100" s="1"/>
  <c r="L121" i="142"/>
  <c r="H19" i="100" s="1"/>
  <c r="L122" i="142"/>
  <c r="H20" i="100" s="1"/>
  <c r="L123" i="142"/>
  <c r="L16" i="100" s="1"/>
  <c r="L124" i="142"/>
  <c r="L17" i="100" s="1"/>
  <c r="L125" i="142"/>
  <c r="L18" i="100" s="1"/>
  <c r="L126" i="142"/>
  <c r="L19" i="100" s="1"/>
  <c r="L127" i="142"/>
  <c r="L20" i="100" s="1"/>
  <c r="L128" i="142"/>
  <c r="H21" i="100" s="1"/>
  <c r="L129" i="142"/>
  <c r="H22" i="100" s="1"/>
  <c r="L130" i="142"/>
  <c r="H23" i="100" s="1"/>
  <c r="L131" i="142"/>
  <c r="H24" i="100" s="1"/>
  <c r="L132" i="142"/>
  <c r="L133" i="142"/>
  <c r="L134" i="142"/>
  <c r="L135" i="142"/>
  <c r="L136" i="142"/>
  <c r="L137" i="142"/>
  <c r="L13" i="142"/>
  <c r="H160" i="100" s="1"/>
  <c r="L14" i="142"/>
  <c r="L15" i="142"/>
  <c r="L16" i="142"/>
  <c r="L17" i="142"/>
  <c r="H164" i="100" s="1"/>
  <c r="E17" i="147" l="1"/>
  <c r="L24" i="100"/>
  <c r="L22" i="100"/>
  <c r="L25" i="100"/>
  <c r="L23" i="100"/>
  <c r="L21" i="100"/>
  <c r="H25" i="100"/>
  <c r="E19" i="147"/>
  <c r="E10" i="147"/>
  <c r="E20" i="147"/>
  <c r="E18" i="147"/>
  <c r="E8" i="147"/>
  <c r="E11" i="147"/>
  <c r="E9" i="147"/>
  <c r="F50" i="131" l="1"/>
  <c r="G50" i="131"/>
  <c r="F51" i="131"/>
  <c r="G51" i="131"/>
  <c r="F52" i="131"/>
  <c r="G52" i="131"/>
  <c r="F53" i="131"/>
  <c r="G53" i="131"/>
  <c r="F54" i="131"/>
  <c r="G54" i="131"/>
  <c r="F55" i="131"/>
  <c r="G55" i="131"/>
  <c r="G49" i="131"/>
  <c r="F49" i="131"/>
  <c r="F45" i="131"/>
  <c r="G45" i="131"/>
  <c r="F46" i="131"/>
  <c r="G46" i="131"/>
  <c r="F47" i="131"/>
  <c r="G47" i="131"/>
  <c r="F34" i="131"/>
  <c r="G34" i="131"/>
  <c r="F35" i="131"/>
  <c r="G35" i="131"/>
  <c r="F36" i="131"/>
  <c r="G36" i="131"/>
  <c r="F23" i="131"/>
  <c r="G23" i="131"/>
  <c r="F24" i="131"/>
  <c r="G24" i="131"/>
  <c r="F25" i="131"/>
  <c r="G25" i="131"/>
  <c r="F12" i="131"/>
  <c r="G12" i="131"/>
  <c r="F13" i="131"/>
  <c r="G13" i="131"/>
  <c r="F14" i="131"/>
  <c r="G14" i="131"/>
  <c r="L190" i="141"/>
  <c r="H12" i="131" s="1"/>
  <c r="L191" i="141"/>
  <c r="H13" i="131" s="1"/>
  <c r="L192" i="141"/>
  <c r="H14" i="131" s="1"/>
  <c r="L193" i="141"/>
  <c r="H49" i="131" s="1"/>
  <c r="L194" i="141"/>
  <c r="H50" i="131" s="1"/>
  <c r="L195" i="141"/>
  <c r="H51" i="131" s="1"/>
  <c r="L196" i="141"/>
  <c r="H52" i="131" s="1"/>
  <c r="L197" i="141"/>
  <c r="H53" i="131" s="1"/>
  <c r="L198" i="141"/>
  <c r="H54" i="131" s="1"/>
  <c r="L199" i="141"/>
  <c r="H55" i="131" s="1"/>
  <c r="L180" i="141"/>
  <c r="H34" i="131" s="1"/>
  <c r="L181" i="141"/>
  <c r="H35" i="131" s="1"/>
  <c r="L182" i="141"/>
  <c r="H36" i="131" s="1"/>
  <c r="L170" i="141"/>
  <c r="H23" i="131" s="1"/>
  <c r="L171" i="141"/>
  <c r="H24" i="131" s="1"/>
  <c r="L172" i="141"/>
  <c r="H25" i="131" s="1"/>
  <c r="L160" i="141"/>
  <c r="H45" i="131" s="1"/>
  <c r="L161" i="141"/>
  <c r="H46" i="131" s="1"/>
  <c r="L162" i="141"/>
  <c r="H47" i="131" s="1"/>
  <c r="F45" i="137"/>
  <c r="G45" i="137"/>
  <c r="F46" i="137"/>
  <c r="G46" i="137"/>
  <c r="F47" i="137"/>
  <c r="G47" i="137"/>
  <c r="F34" i="137"/>
  <c r="G34" i="137"/>
  <c r="F35" i="137"/>
  <c r="G35" i="137"/>
  <c r="F36" i="137"/>
  <c r="G36" i="137"/>
  <c r="F23" i="137"/>
  <c r="G23" i="137"/>
  <c r="F24" i="137"/>
  <c r="G24" i="137"/>
  <c r="F25" i="137"/>
  <c r="G25" i="137"/>
  <c r="F12" i="137"/>
  <c r="G12" i="137"/>
  <c r="F13" i="137"/>
  <c r="G13" i="137"/>
  <c r="F14" i="137"/>
  <c r="G14" i="137"/>
  <c r="L108" i="141"/>
  <c r="H45" i="137" s="1"/>
  <c r="L109" i="141"/>
  <c r="H46" i="137" s="1"/>
  <c r="L110" i="141"/>
  <c r="H47" i="137" s="1"/>
  <c r="L98" i="141"/>
  <c r="H34" i="137" s="1"/>
  <c r="L99" i="141"/>
  <c r="H35" i="137" s="1"/>
  <c r="L100" i="141"/>
  <c r="H36" i="137" s="1"/>
  <c r="L88" i="141"/>
  <c r="H23" i="137" s="1"/>
  <c r="L89" i="141"/>
  <c r="H24" i="137" s="1"/>
  <c r="L90" i="141"/>
  <c r="H25" i="137" s="1"/>
  <c r="L78" i="141"/>
  <c r="H12" i="137" s="1"/>
  <c r="L79" i="141"/>
  <c r="H13" i="137" s="1"/>
  <c r="L80" i="141"/>
  <c r="H14" i="137" s="1"/>
  <c r="G29" i="44" l="1"/>
  <c r="F29" i="44"/>
  <c r="G28" i="44"/>
  <c r="F28" i="44"/>
  <c r="G27" i="44"/>
  <c r="F27" i="44"/>
  <c r="L113" i="143"/>
  <c r="H27" i="44" s="1"/>
  <c r="L114" i="143"/>
  <c r="H28" i="44" s="1"/>
  <c r="L115" i="143"/>
  <c r="H29" i="44" s="1"/>
  <c r="G175" i="100" l="1"/>
  <c r="G174" i="100"/>
  <c r="G173" i="100"/>
  <c r="G172" i="100"/>
  <c r="G171" i="100"/>
  <c r="G170" i="100"/>
  <c r="G169" i="100"/>
  <c r="G168" i="100"/>
  <c r="F175" i="100"/>
  <c r="F174" i="100"/>
  <c r="F173" i="100"/>
  <c r="F172" i="100"/>
  <c r="F171" i="100"/>
  <c r="F170" i="100"/>
  <c r="F169" i="100"/>
  <c r="F168" i="100"/>
  <c r="L90" i="142"/>
  <c r="H168" i="100" s="1"/>
  <c r="L91" i="142"/>
  <c r="H169" i="100" s="1"/>
  <c r="L92" i="142"/>
  <c r="H170" i="100" s="1"/>
  <c r="L93" i="142"/>
  <c r="H171" i="100" s="1"/>
  <c r="L94" i="142"/>
  <c r="H172" i="100" s="1"/>
  <c r="L95" i="142"/>
  <c r="H173" i="100" s="1"/>
  <c r="L96" i="142"/>
  <c r="H174" i="100" s="1"/>
  <c r="L97" i="142"/>
  <c r="H175" i="100" s="1"/>
  <c r="F6" i="42" l="1"/>
  <c r="F5" i="42"/>
  <c r="E6" i="42"/>
  <c r="E5" i="42"/>
  <c r="L111" i="143"/>
  <c r="G5" i="42" s="1"/>
  <c r="L112" i="143"/>
  <c r="G6" i="42" s="1"/>
  <c r="G11" i="129" l="1"/>
  <c r="F11" i="129"/>
  <c r="G10" i="129"/>
  <c r="F10" i="129"/>
  <c r="G9" i="129"/>
  <c r="F9" i="129"/>
  <c r="G8" i="129"/>
  <c r="F8" i="129"/>
  <c r="G7" i="129"/>
  <c r="F7" i="129"/>
  <c r="G6" i="129"/>
  <c r="F6" i="129"/>
  <c r="G5" i="129"/>
  <c r="F5" i="129"/>
  <c r="L306" i="141"/>
  <c r="H5" i="129" s="1"/>
  <c r="L307" i="141"/>
  <c r="H6" i="129" s="1"/>
  <c r="L308" i="141"/>
  <c r="H7" i="129" s="1"/>
  <c r="L309" i="141"/>
  <c r="H8" i="129" s="1"/>
  <c r="L310" i="141"/>
  <c r="H9" i="129" s="1"/>
  <c r="L311" i="141"/>
  <c r="H10" i="129" s="1"/>
  <c r="L312" i="141"/>
  <c r="H11" i="129" s="1"/>
  <c r="G42" i="44" l="1"/>
  <c r="F42" i="44"/>
  <c r="G41" i="44"/>
  <c r="F41" i="44"/>
  <c r="G40" i="44"/>
  <c r="F40" i="44"/>
  <c r="G39" i="44"/>
  <c r="F39" i="44"/>
  <c r="G38" i="44"/>
  <c r="F38" i="44"/>
  <c r="G37" i="44"/>
  <c r="F37" i="44"/>
  <c r="L105" i="143"/>
  <c r="H37" i="44" s="1"/>
  <c r="L106" i="143"/>
  <c r="H38" i="44" s="1"/>
  <c r="L107" i="143"/>
  <c r="H39" i="44" s="1"/>
  <c r="L108" i="143"/>
  <c r="H40" i="44" s="1"/>
  <c r="L109" i="143"/>
  <c r="H41" i="44" s="1"/>
  <c r="L110" i="143"/>
  <c r="H42" i="44" s="1"/>
  <c r="F17" i="42" l="1"/>
  <c r="E17" i="42"/>
  <c r="F15" i="42"/>
  <c r="E15" i="42"/>
  <c r="F14" i="42"/>
  <c r="E14" i="42"/>
  <c r="L102" i="143"/>
  <c r="G15" i="42" s="1"/>
  <c r="L103" i="143"/>
  <c r="G14" i="42" s="1"/>
  <c r="L104" i="143"/>
  <c r="G17" i="42" s="1"/>
  <c r="E11" i="42" l="1"/>
  <c r="F11" i="42"/>
  <c r="L3" i="143" l="1"/>
  <c r="L4" i="143"/>
  <c r="L5" i="143"/>
  <c r="L6" i="143"/>
  <c r="L7" i="143"/>
  <c r="L8" i="143"/>
  <c r="L9" i="143"/>
  <c r="L10" i="143"/>
  <c r="L11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G11" i="42" s="1"/>
  <c r="L26" i="143"/>
  <c r="L27" i="143"/>
  <c r="L28" i="143"/>
  <c r="L29" i="143"/>
  <c r="L30" i="143"/>
  <c r="L31" i="143"/>
  <c r="L32" i="143"/>
  <c r="L33" i="143"/>
  <c r="L34" i="143"/>
  <c r="L35" i="143"/>
  <c r="L36" i="143"/>
  <c r="L37" i="143"/>
  <c r="L38" i="143"/>
  <c r="L39" i="143"/>
  <c r="L40" i="143"/>
  <c r="L41" i="143"/>
  <c r="L42" i="143"/>
  <c r="L43" i="143"/>
  <c r="L44" i="143"/>
  <c r="L45" i="143"/>
  <c r="L46" i="143"/>
  <c r="L47" i="143"/>
  <c r="L48" i="143"/>
  <c r="L49" i="143"/>
  <c r="L50" i="143"/>
  <c r="L51" i="143"/>
  <c r="L52" i="143"/>
  <c r="L53" i="143"/>
  <c r="L54" i="143"/>
  <c r="L55" i="143"/>
  <c r="L56" i="143"/>
  <c r="L57" i="143"/>
  <c r="L58" i="143"/>
  <c r="L59" i="143"/>
  <c r="L60" i="143"/>
  <c r="L61" i="143"/>
  <c r="L62" i="143"/>
  <c r="L63" i="143"/>
  <c r="L64" i="143"/>
  <c r="L65" i="143"/>
  <c r="L66" i="143"/>
  <c r="L67" i="143"/>
  <c r="L68" i="143"/>
  <c r="L69" i="143"/>
  <c r="L70" i="143"/>
  <c r="L71" i="143"/>
  <c r="L72" i="143"/>
  <c r="L73" i="143"/>
  <c r="L74" i="143"/>
  <c r="L75" i="143"/>
  <c r="L76" i="143"/>
  <c r="L77" i="143"/>
  <c r="L78" i="143"/>
  <c r="L79" i="143"/>
  <c r="L80" i="143"/>
  <c r="L81" i="143"/>
  <c r="L82" i="143"/>
  <c r="L83" i="143"/>
  <c r="L84" i="143"/>
  <c r="L85" i="143"/>
  <c r="L86" i="143"/>
  <c r="L87" i="143"/>
  <c r="L88" i="143"/>
  <c r="L89" i="143"/>
  <c r="L90" i="143"/>
  <c r="L91" i="143"/>
  <c r="L92" i="143"/>
  <c r="L93" i="143"/>
  <c r="L94" i="143"/>
  <c r="L95" i="143"/>
  <c r="L96" i="143"/>
  <c r="L97" i="143"/>
  <c r="L98" i="143"/>
  <c r="L99" i="143"/>
  <c r="L100" i="143"/>
  <c r="L101" i="143"/>
  <c r="L4" i="142"/>
  <c r="L5" i="142"/>
  <c r="L6" i="142"/>
  <c r="L7" i="142"/>
  <c r="L8" i="142"/>
  <c r="L9" i="142"/>
  <c r="L10" i="142"/>
  <c r="L11" i="142"/>
  <c r="L12" i="142"/>
  <c r="H159" i="100" s="1"/>
  <c r="L18" i="142"/>
  <c r="H58" i="100" s="1"/>
  <c r="L19" i="142"/>
  <c r="H59" i="100" s="1"/>
  <c r="L20" i="142"/>
  <c r="H60" i="100" s="1"/>
  <c r="L21" i="142"/>
  <c r="H61" i="100" s="1"/>
  <c r="L22" i="142"/>
  <c r="L58" i="100" s="1"/>
  <c r="L23" i="142"/>
  <c r="L59" i="100" s="1"/>
  <c r="L24" i="142"/>
  <c r="L60" i="100" s="1"/>
  <c r="L25" i="142"/>
  <c r="L61" i="100" s="1"/>
  <c r="L26" i="142"/>
  <c r="H62" i="100" s="1"/>
  <c r="L27" i="142"/>
  <c r="H63" i="100" s="1"/>
  <c r="L28" i="142"/>
  <c r="H64" i="100" s="1"/>
  <c r="L29" i="142"/>
  <c r="H65" i="100" s="1"/>
  <c r="L30" i="142"/>
  <c r="L62" i="100" s="1"/>
  <c r="L31" i="142"/>
  <c r="L63" i="100" s="1"/>
  <c r="L32" i="142"/>
  <c r="L64" i="100" s="1"/>
  <c r="L33" i="142"/>
  <c r="L65" i="100" s="1"/>
  <c r="L34" i="142"/>
  <c r="L35" i="142"/>
  <c r="L36" i="142"/>
  <c r="L37" i="142"/>
  <c r="L38" i="142"/>
  <c r="L39" i="142"/>
  <c r="L40" i="142"/>
  <c r="L41" i="142"/>
  <c r="L42" i="142"/>
  <c r="L43" i="142"/>
  <c r="L44" i="142"/>
  <c r="L45" i="142"/>
  <c r="L46" i="142"/>
  <c r="L47" i="142"/>
  <c r="L48" i="142"/>
  <c r="L49" i="142"/>
  <c r="L50" i="142"/>
  <c r="L51" i="142"/>
  <c r="L52" i="142"/>
  <c r="L53" i="142"/>
  <c r="L54" i="142"/>
  <c r="L55" i="142"/>
  <c r="L56" i="142"/>
  <c r="L57" i="142"/>
  <c r="L58" i="142"/>
  <c r="L59" i="142"/>
  <c r="L60" i="142"/>
  <c r="L61" i="142"/>
  <c r="L62" i="142"/>
  <c r="L63" i="142"/>
  <c r="L64" i="142"/>
  <c r="L65" i="142"/>
  <c r="L66" i="142"/>
  <c r="L67" i="142"/>
  <c r="L68" i="142"/>
  <c r="L69" i="142"/>
  <c r="L70" i="142"/>
  <c r="L71" i="142"/>
  <c r="L72" i="142"/>
  <c r="L73" i="142"/>
  <c r="L74" i="142"/>
  <c r="L75" i="142"/>
  <c r="L76" i="142"/>
  <c r="L77" i="142"/>
  <c r="L78" i="142"/>
  <c r="L79" i="142"/>
  <c r="L80" i="142"/>
  <c r="L81" i="142"/>
  <c r="L82" i="142"/>
  <c r="L83" i="142"/>
  <c r="L84" i="142"/>
  <c r="L85" i="142"/>
  <c r="L86" i="142"/>
  <c r="L87" i="142"/>
  <c r="L88" i="142"/>
  <c r="L89" i="142"/>
  <c r="L3" i="142"/>
  <c r="L3" i="141"/>
  <c r="L4" i="141"/>
  <c r="L5" i="141"/>
  <c r="L6" i="141"/>
  <c r="L7" i="141"/>
  <c r="L8" i="141"/>
  <c r="L9" i="141"/>
  <c r="L10" i="141"/>
  <c r="L11" i="141"/>
  <c r="L12" i="141"/>
  <c r="L13" i="141"/>
  <c r="L14" i="141"/>
  <c r="L15" i="141"/>
  <c r="L16" i="141"/>
  <c r="L17" i="141"/>
  <c r="L18" i="141"/>
  <c r="L19" i="141"/>
  <c r="L20" i="141"/>
  <c r="L21" i="141"/>
  <c r="L22" i="141"/>
  <c r="L23" i="141"/>
  <c r="L24" i="141"/>
  <c r="L25" i="141"/>
  <c r="L26" i="141"/>
  <c r="L27" i="141"/>
  <c r="L28" i="141"/>
  <c r="L29" i="141"/>
  <c r="L30" i="141"/>
  <c r="L31" i="141"/>
  <c r="L32" i="141"/>
  <c r="L33" i="141"/>
  <c r="L34" i="141"/>
  <c r="L35" i="141"/>
  <c r="L36" i="141"/>
  <c r="L37" i="141"/>
  <c r="L38" i="141"/>
  <c r="L39" i="141"/>
  <c r="L40" i="141"/>
  <c r="L41" i="141"/>
  <c r="L42" i="141"/>
  <c r="L43" i="141"/>
  <c r="L44" i="141"/>
  <c r="L45" i="141"/>
  <c r="L46" i="141"/>
  <c r="L47" i="141"/>
  <c r="L48" i="141"/>
  <c r="L49" i="141"/>
  <c r="L50" i="141"/>
  <c r="L51" i="141"/>
  <c r="L52" i="141"/>
  <c r="L53" i="141"/>
  <c r="L54" i="141"/>
  <c r="L55" i="141"/>
  <c r="L56" i="141"/>
  <c r="L57" i="141"/>
  <c r="L58" i="141"/>
  <c r="L59" i="141"/>
  <c r="L60" i="141"/>
  <c r="L61" i="141"/>
  <c r="L62" i="141"/>
  <c r="L63" i="141"/>
  <c r="L64" i="141"/>
  <c r="L65" i="141"/>
  <c r="L66" i="141"/>
  <c r="L67" i="141"/>
  <c r="L68" i="141"/>
  <c r="L69" i="141"/>
  <c r="L70" i="141"/>
  <c r="L71" i="141"/>
  <c r="L72" i="141"/>
  <c r="L73" i="141"/>
  <c r="L74" i="141"/>
  <c r="L75" i="141"/>
  <c r="L76" i="141"/>
  <c r="L77" i="141"/>
  <c r="L81" i="141"/>
  <c r="L82" i="141"/>
  <c r="L83" i="141"/>
  <c r="L84" i="141"/>
  <c r="L85" i="141"/>
  <c r="L86" i="141"/>
  <c r="L87" i="141"/>
  <c r="L91" i="141"/>
  <c r="L92" i="141"/>
  <c r="L93" i="141"/>
  <c r="L94" i="141"/>
  <c r="L95" i="141"/>
  <c r="L96" i="141"/>
  <c r="L97" i="141"/>
  <c r="L101" i="141"/>
  <c r="L102" i="141"/>
  <c r="L103" i="141"/>
  <c r="L104" i="141"/>
  <c r="L105" i="141"/>
  <c r="L106" i="141"/>
  <c r="L107" i="141"/>
  <c r="L111" i="141"/>
  <c r="L112" i="141"/>
  <c r="L113" i="141"/>
  <c r="L114" i="141"/>
  <c r="L115" i="141"/>
  <c r="L116" i="141"/>
  <c r="L117" i="141"/>
  <c r="L118" i="141"/>
  <c r="L119" i="141"/>
  <c r="L120" i="141"/>
  <c r="L121" i="141"/>
  <c r="L122" i="141"/>
  <c r="L123" i="141"/>
  <c r="L124" i="141"/>
  <c r="L125" i="141"/>
  <c r="L126" i="141"/>
  <c r="L127" i="141"/>
  <c r="L128" i="141"/>
  <c r="L129" i="141"/>
  <c r="L130" i="141"/>
  <c r="L131" i="141"/>
  <c r="L132" i="141"/>
  <c r="L133" i="141"/>
  <c r="L134" i="141"/>
  <c r="L135" i="141"/>
  <c r="L136" i="141"/>
  <c r="L137" i="141"/>
  <c r="L138" i="141"/>
  <c r="L139" i="141"/>
  <c r="L140" i="141"/>
  <c r="L141" i="141"/>
  <c r="L142" i="141"/>
  <c r="L143" i="141"/>
  <c r="L144" i="141"/>
  <c r="L145" i="141"/>
  <c r="L146" i="141"/>
  <c r="L147" i="141"/>
  <c r="L148" i="141"/>
  <c r="L149" i="141"/>
  <c r="L150" i="141"/>
  <c r="L151" i="141"/>
  <c r="L152" i="141"/>
  <c r="L153" i="141"/>
  <c r="L154" i="141"/>
  <c r="L155" i="141"/>
  <c r="L156" i="141"/>
  <c r="L157" i="141"/>
  <c r="L158" i="141"/>
  <c r="L159" i="141"/>
  <c r="L163" i="141"/>
  <c r="L164" i="141"/>
  <c r="L165" i="141"/>
  <c r="L166" i="141"/>
  <c r="L167" i="141"/>
  <c r="L168" i="141"/>
  <c r="L169" i="141"/>
  <c r="L173" i="141"/>
  <c r="L174" i="141"/>
  <c r="L175" i="141"/>
  <c r="L176" i="141"/>
  <c r="L177" i="141"/>
  <c r="L178" i="141"/>
  <c r="L179" i="141"/>
  <c r="L183" i="141"/>
  <c r="L184" i="141"/>
  <c r="L185" i="141"/>
  <c r="L186" i="141"/>
  <c r="L187" i="141"/>
  <c r="L188" i="141"/>
  <c r="L189" i="141"/>
  <c r="L200" i="141"/>
  <c r="L201" i="141"/>
  <c r="L202" i="141"/>
  <c r="L203" i="141"/>
  <c r="L204" i="141"/>
  <c r="L205" i="141"/>
  <c r="L206" i="141"/>
  <c r="L207" i="141"/>
  <c r="L208" i="141"/>
  <c r="L209" i="141"/>
  <c r="L210" i="141"/>
  <c r="L211" i="141"/>
  <c r="L212" i="141"/>
  <c r="L213" i="141"/>
  <c r="L214" i="141"/>
  <c r="L215" i="141"/>
  <c r="L216" i="141"/>
  <c r="L217" i="141"/>
  <c r="L218" i="141"/>
  <c r="L219" i="141"/>
  <c r="L220" i="141"/>
  <c r="L221" i="141"/>
  <c r="L222" i="141"/>
  <c r="L223" i="141"/>
  <c r="L224" i="141"/>
  <c r="L225" i="141"/>
  <c r="L226" i="141"/>
  <c r="L227" i="141"/>
  <c r="L228" i="141"/>
  <c r="L229" i="141"/>
  <c r="L230" i="141"/>
  <c r="L231" i="141"/>
  <c r="L232" i="141"/>
  <c r="L233" i="141"/>
  <c r="L234" i="141"/>
  <c r="L235" i="141"/>
  <c r="L236" i="141"/>
  <c r="L237" i="141"/>
  <c r="L238" i="141"/>
  <c r="L239" i="141"/>
  <c r="L240" i="141"/>
  <c r="L241" i="141"/>
  <c r="L242" i="141"/>
  <c r="L243" i="141"/>
  <c r="L244" i="141"/>
  <c r="L245" i="141"/>
  <c r="L246" i="141"/>
  <c r="L247" i="141"/>
  <c r="L248" i="141"/>
  <c r="L249" i="141"/>
  <c r="L250" i="141"/>
  <c r="L251" i="141"/>
  <c r="L252" i="141"/>
  <c r="L253" i="141"/>
  <c r="L254" i="141"/>
  <c r="L255" i="141"/>
  <c r="L256" i="141"/>
  <c r="L257" i="141"/>
  <c r="L258" i="141"/>
  <c r="L259" i="141"/>
  <c r="L260" i="141"/>
  <c r="L261" i="141"/>
  <c r="L262" i="141"/>
  <c r="L263" i="141"/>
  <c r="L264" i="141"/>
  <c r="L265" i="141"/>
  <c r="L266" i="141"/>
  <c r="L267" i="141"/>
  <c r="L268" i="141"/>
  <c r="L269" i="141"/>
  <c r="L270" i="141"/>
  <c r="L271" i="141"/>
  <c r="L272" i="141"/>
  <c r="L273" i="141"/>
  <c r="L274" i="141"/>
  <c r="L275" i="141"/>
  <c r="L276" i="141"/>
  <c r="L277" i="141"/>
  <c r="L278" i="141"/>
  <c r="L279" i="141"/>
  <c r="L280" i="141"/>
  <c r="L281" i="141"/>
  <c r="L282" i="141"/>
  <c r="L283" i="141"/>
  <c r="L284" i="141"/>
  <c r="L285" i="141"/>
  <c r="L286" i="141"/>
  <c r="L287" i="141"/>
  <c r="L288" i="141"/>
  <c r="L289" i="141"/>
  <c r="L290" i="141"/>
  <c r="L291" i="141"/>
  <c r="L292" i="141"/>
  <c r="L293" i="141"/>
  <c r="L294" i="141"/>
  <c r="L295" i="141"/>
  <c r="L296" i="141"/>
  <c r="L297" i="141"/>
  <c r="L298" i="141"/>
  <c r="L299" i="141"/>
  <c r="L300" i="141"/>
  <c r="L301" i="141"/>
  <c r="L302" i="141"/>
  <c r="L303" i="141"/>
  <c r="L304" i="141"/>
  <c r="L305" i="141"/>
  <c r="F13" i="147" l="1"/>
  <c r="F4" i="147"/>
  <c r="B63" i="144"/>
  <c r="A63" i="144"/>
  <c r="B62" i="144"/>
  <c r="A62" i="144"/>
  <c r="G55" i="144" l="1"/>
  <c r="F55" i="144"/>
  <c r="G54" i="144"/>
  <c r="F54" i="144"/>
  <c r="G53" i="144"/>
  <c r="F53" i="144"/>
  <c r="G52" i="144"/>
  <c r="F52" i="144"/>
  <c r="G51" i="144"/>
  <c r="F51" i="144"/>
  <c r="G50" i="144"/>
  <c r="F50" i="144"/>
  <c r="G49" i="144"/>
  <c r="F49" i="144"/>
  <c r="G48" i="144"/>
  <c r="F48" i="144"/>
  <c r="G47" i="144"/>
  <c r="F47" i="144"/>
  <c r="G46" i="144"/>
  <c r="F46" i="144"/>
  <c r="G45" i="144"/>
  <c r="F45" i="144"/>
  <c r="G44" i="144"/>
  <c r="F44" i="144"/>
  <c r="G42" i="144"/>
  <c r="F42" i="144"/>
  <c r="G41" i="144"/>
  <c r="F41" i="144"/>
  <c r="G40" i="144"/>
  <c r="F40" i="144"/>
  <c r="G39" i="144"/>
  <c r="F39" i="144"/>
  <c r="G38" i="144"/>
  <c r="F38" i="144"/>
  <c r="G37" i="144"/>
  <c r="F37" i="144"/>
  <c r="G36" i="144"/>
  <c r="F36" i="144"/>
  <c r="G35" i="144"/>
  <c r="F35" i="144"/>
  <c r="G34" i="144"/>
  <c r="F34" i="144"/>
  <c r="G33" i="144"/>
  <c r="F33" i="144"/>
  <c r="G32" i="144"/>
  <c r="F32" i="144"/>
  <c r="G31" i="144"/>
  <c r="F31" i="144"/>
  <c r="G29" i="144"/>
  <c r="F29" i="144"/>
  <c r="G28" i="144"/>
  <c r="F28" i="144"/>
  <c r="G27" i="144"/>
  <c r="F27" i="144"/>
  <c r="G26" i="144"/>
  <c r="F26" i="144"/>
  <c r="G25" i="144"/>
  <c r="F25" i="144"/>
  <c r="G24" i="144"/>
  <c r="F24" i="144"/>
  <c r="G23" i="144"/>
  <c r="F23" i="144"/>
  <c r="G22" i="144"/>
  <c r="F22" i="144"/>
  <c r="G21" i="144"/>
  <c r="F21" i="144"/>
  <c r="G20" i="144"/>
  <c r="F20" i="144"/>
  <c r="G19" i="144"/>
  <c r="F19" i="144"/>
  <c r="G18" i="144"/>
  <c r="F18" i="144"/>
  <c r="G16" i="144"/>
  <c r="F16" i="144"/>
  <c r="G15" i="144"/>
  <c r="F15" i="144"/>
  <c r="G14" i="144"/>
  <c r="F14" i="144"/>
  <c r="G13" i="144"/>
  <c r="F13" i="144"/>
  <c r="G12" i="144"/>
  <c r="F12" i="144"/>
  <c r="G11" i="144"/>
  <c r="F11" i="144"/>
  <c r="G10" i="144"/>
  <c r="F10" i="144"/>
  <c r="G9" i="144"/>
  <c r="F9" i="144"/>
  <c r="G8" i="144"/>
  <c r="F8" i="144"/>
  <c r="G7" i="144"/>
  <c r="F7" i="144"/>
  <c r="G6" i="144"/>
  <c r="F6" i="144"/>
  <c r="G5" i="144"/>
  <c r="F5" i="144"/>
  <c r="A1" i="101"/>
  <c r="A1" i="129"/>
  <c r="A1" i="131"/>
  <c r="A1" i="135"/>
  <c r="A1" i="137"/>
  <c r="A1" i="100"/>
  <c r="A1" i="38"/>
  <c r="A1" i="35"/>
  <c r="A1" i="40"/>
  <c r="A1" i="42"/>
  <c r="A1" i="44"/>
  <c r="A1" i="46"/>
  <c r="A1" i="127"/>
  <c r="G36" i="46" l="1"/>
  <c r="F36" i="46"/>
  <c r="G35" i="46"/>
  <c r="F35" i="46"/>
  <c r="G34" i="46"/>
  <c r="F34" i="46"/>
  <c r="G33" i="46"/>
  <c r="F33" i="46"/>
  <c r="G32" i="46"/>
  <c r="F32" i="46"/>
  <c r="G31" i="46"/>
  <c r="F31" i="46"/>
  <c r="G30" i="46"/>
  <c r="F30" i="46"/>
  <c r="G28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0" i="46"/>
  <c r="F20" i="46"/>
  <c r="G19" i="46"/>
  <c r="F19" i="46"/>
  <c r="G18" i="46"/>
  <c r="F18" i="46"/>
  <c r="G17" i="46"/>
  <c r="F17" i="46"/>
  <c r="G16" i="46"/>
  <c r="F16" i="46"/>
  <c r="G15" i="46"/>
  <c r="F15" i="46"/>
  <c r="G14" i="46"/>
  <c r="F14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G81" i="44"/>
  <c r="F81" i="44"/>
  <c r="G80" i="44"/>
  <c r="F80" i="44"/>
  <c r="G79" i="44"/>
  <c r="F79" i="44"/>
  <c r="G77" i="44"/>
  <c r="F77" i="44"/>
  <c r="G76" i="44"/>
  <c r="F76" i="44"/>
  <c r="G75" i="44"/>
  <c r="F75" i="44"/>
  <c r="G73" i="44"/>
  <c r="F73" i="44"/>
  <c r="G72" i="44"/>
  <c r="F72" i="44"/>
  <c r="G70" i="44"/>
  <c r="F70" i="44"/>
  <c r="G69" i="44"/>
  <c r="F69" i="44"/>
  <c r="G66" i="44"/>
  <c r="F66" i="44"/>
  <c r="G65" i="44"/>
  <c r="F65" i="44"/>
  <c r="G63" i="44"/>
  <c r="F63" i="44"/>
  <c r="G62" i="44"/>
  <c r="F62" i="44"/>
  <c r="G60" i="44"/>
  <c r="F60" i="44"/>
  <c r="G59" i="44"/>
  <c r="F59" i="44"/>
  <c r="G58" i="44"/>
  <c r="F58" i="44"/>
  <c r="G57" i="44"/>
  <c r="F57" i="44"/>
  <c r="G56" i="44"/>
  <c r="F56" i="44"/>
  <c r="G55" i="44"/>
  <c r="F55" i="44"/>
  <c r="G54" i="44"/>
  <c r="F54" i="44"/>
  <c r="G53" i="44"/>
  <c r="F53" i="44"/>
  <c r="G51" i="44"/>
  <c r="F51" i="44"/>
  <c r="G50" i="44"/>
  <c r="F50" i="44"/>
  <c r="G49" i="44"/>
  <c r="F49" i="44"/>
  <c r="G48" i="44"/>
  <c r="F48" i="44"/>
  <c r="G47" i="44"/>
  <c r="F47" i="44"/>
  <c r="G46" i="44"/>
  <c r="F46" i="44"/>
  <c r="G45" i="44"/>
  <c r="F45" i="44"/>
  <c r="G44" i="44"/>
  <c r="F44" i="44"/>
  <c r="G34" i="44"/>
  <c r="F34" i="44"/>
  <c r="G33" i="44"/>
  <c r="F33" i="44"/>
  <c r="G32" i="44"/>
  <c r="F32" i="44"/>
  <c r="G31" i="44"/>
  <c r="F31" i="44"/>
  <c r="G25" i="44"/>
  <c r="F25" i="44"/>
  <c r="G24" i="44"/>
  <c r="F24" i="44"/>
  <c r="G23" i="44"/>
  <c r="F23" i="44"/>
  <c r="G22" i="44"/>
  <c r="F22" i="44"/>
  <c r="G21" i="44"/>
  <c r="F21" i="44"/>
  <c r="G19" i="44"/>
  <c r="F19" i="44"/>
  <c r="G18" i="44"/>
  <c r="F18" i="44"/>
  <c r="G17" i="44"/>
  <c r="F17" i="44"/>
  <c r="G16" i="44"/>
  <c r="F16" i="44"/>
  <c r="G15" i="44"/>
  <c r="F15" i="44"/>
  <c r="G14" i="44"/>
  <c r="F14" i="44"/>
  <c r="G13" i="44"/>
  <c r="F13" i="44"/>
  <c r="G11" i="44"/>
  <c r="F11" i="44"/>
  <c r="G10" i="44"/>
  <c r="F10" i="44"/>
  <c r="G9" i="44"/>
  <c r="F9" i="44"/>
  <c r="G8" i="44"/>
  <c r="F8" i="44"/>
  <c r="G7" i="44"/>
  <c r="F7" i="44"/>
  <c r="G6" i="44"/>
  <c r="F6" i="44"/>
  <c r="G5" i="44"/>
  <c r="F5" i="44"/>
  <c r="F47" i="42"/>
  <c r="E47" i="42"/>
  <c r="F45" i="42"/>
  <c r="E45" i="42"/>
  <c r="F43" i="42"/>
  <c r="E43" i="42"/>
  <c r="F41" i="42"/>
  <c r="E41" i="42"/>
  <c r="F39" i="42"/>
  <c r="E39" i="42"/>
  <c r="F37" i="42"/>
  <c r="E37" i="42"/>
  <c r="F36" i="42"/>
  <c r="E36" i="42"/>
  <c r="F35" i="42"/>
  <c r="E35" i="42"/>
  <c r="F33" i="42"/>
  <c r="E33" i="42"/>
  <c r="F31" i="42"/>
  <c r="E31" i="42"/>
  <c r="F29" i="42"/>
  <c r="E29" i="42"/>
  <c r="F27" i="42"/>
  <c r="E27" i="42"/>
  <c r="F25" i="42"/>
  <c r="E25" i="42"/>
  <c r="F23" i="42"/>
  <c r="E23" i="42"/>
  <c r="F21" i="42"/>
  <c r="E21" i="42"/>
  <c r="F12" i="42"/>
  <c r="E12" i="42"/>
  <c r="E14" i="40"/>
  <c r="D14" i="40"/>
  <c r="E13" i="40"/>
  <c r="D13" i="40"/>
  <c r="E12" i="40"/>
  <c r="D12" i="40"/>
  <c r="E11" i="40"/>
  <c r="D11" i="40"/>
  <c r="D8" i="40"/>
  <c r="D7" i="40"/>
  <c r="F12" i="35"/>
  <c r="G158" i="100" s="1"/>
  <c r="E12" i="35"/>
  <c r="F158" i="100" s="1"/>
  <c r="F11" i="35"/>
  <c r="G157" i="100" s="1"/>
  <c r="E11" i="35"/>
  <c r="F157" i="100" s="1"/>
  <c r="F10" i="35"/>
  <c r="G156" i="100" s="1"/>
  <c r="E10" i="35"/>
  <c r="F156" i="100" s="1"/>
  <c r="F9" i="35"/>
  <c r="G155" i="100" s="1"/>
  <c r="E9" i="35"/>
  <c r="F155" i="100" s="1"/>
  <c r="F8" i="35"/>
  <c r="G154" i="100" s="1"/>
  <c r="E8" i="35"/>
  <c r="F154" i="100" s="1"/>
  <c r="F7" i="35"/>
  <c r="G153" i="100" s="1"/>
  <c r="E7" i="35"/>
  <c r="F153" i="100" s="1"/>
  <c r="F6" i="35"/>
  <c r="E6" i="35"/>
  <c r="F5" i="35"/>
  <c r="E5" i="35"/>
  <c r="F4" i="35"/>
  <c r="E4" i="35"/>
  <c r="G16" i="38"/>
  <c r="F16" i="38"/>
  <c r="G15" i="38"/>
  <c r="F15" i="38"/>
  <c r="G14" i="38"/>
  <c r="F14" i="38"/>
  <c r="G13" i="38"/>
  <c r="F13" i="38"/>
  <c r="G12" i="38"/>
  <c r="F12" i="38"/>
  <c r="G9" i="38"/>
  <c r="F9" i="38"/>
  <c r="G8" i="38"/>
  <c r="F8" i="38"/>
  <c r="G7" i="38"/>
  <c r="F7" i="38"/>
  <c r="G6" i="38"/>
  <c r="F6" i="38"/>
  <c r="G5" i="38"/>
  <c r="F5" i="38"/>
  <c r="G163" i="100"/>
  <c r="F163" i="100"/>
  <c r="G162" i="100"/>
  <c r="F162" i="100"/>
  <c r="G161" i="100"/>
  <c r="F161" i="100"/>
  <c r="G159" i="100"/>
  <c r="F159" i="100"/>
  <c r="K49" i="100"/>
  <c r="J49" i="100"/>
  <c r="K48" i="100"/>
  <c r="J48" i="100"/>
  <c r="K47" i="100"/>
  <c r="J47" i="100"/>
  <c r="K46" i="100"/>
  <c r="J46" i="100"/>
  <c r="G49" i="100"/>
  <c r="F49" i="100"/>
  <c r="G48" i="100"/>
  <c r="F48" i="100"/>
  <c r="G47" i="100"/>
  <c r="F47" i="100"/>
  <c r="G46" i="100"/>
  <c r="F46" i="100"/>
  <c r="K45" i="100"/>
  <c r="J45" i="100"/>
  <c r="K44" i="100"/>
  <c r="J44" i="100"/>
  <c r="K43" i="100"/>
  <c r="J43" i="100"/>
  <c r="K42" i="100"/>
  <c r="J42" i="100"/>
  <c r="G45" i="100"/>
  <c r="F45" i="100"/>
  <c r="G44" i="100"/>
  <c r="F44" i="100"/>
  <c r="G43" i="100"/>
  <c r="F43" i="100"/>
  <c r="G42" i="100"/>
  <c r="F42" i="100"/>
  <c r="K41" i="100"/>
  <c r="J41" i="100"/>
  <c r="K40" i="100"/>
  <c r="J40" i="100"/>
  <c r="K39" i="100"/>
  <c r="J39" i="100"/>
  <c r="K38" i="100"/>
  <c r="J38" i="100"/>
  <c r="K37" i="100"/>
  <c r="J37" i="100"/>
  <c r="K36" i="100"/>
  <c r="J36" i="100"/>
  <c r="K35" i="100"/>
  <c r="J35" i="100"/>
  <c r="K34" i="100"/>
  <c r="J34" i="100"/>
  <c r="K33" i="100"/>
  <c r="J33" i="100"/>
  <c r="K32" i="100"/>
  <c r="J32" i="100"/>
  <c r="K31" i="100"/>
  <c r="J31" i="100"/>
  <c r="K30" i="100"/>
  <c r="J30" i="100"/>
  <c r="K29" i="100"/>
  <c r="J29" i="100"/>
  <c r="K28" i="100"/>
  <c r="J28" i="100"/>
  <c r="K27" i="100"/>
  <c r="J27" i="100"/>
  <c r="K26" i="100"/>
  <c r="J26" i="100"/>
  <c r="G33" i="100"/>
  <c r="F33" i="100"/>
  <c r="G32" i="100"/>
  <c r="F32" i="100"/>
  <c r="G31" i="100"/>
  <c r="F31" i="100"/>
  <c r="G30" i="100"/>
  <c r="F30" i="100"/>
  <c r="G29" i="100"/>
  <c r="F29" i="100"/>
  <c r="G28" i="100"/>
  <c r="F28" i="100"/>
  <c r="G27" i="100"/>
  <c r="F27" i="100"/>
  <c r="G26" i="100"/>
  <c r="F26" i="100"/>
  <c r="G44" i="137"/>
  <c r="F44" i="137"/>
  <c r="G43" i="137"/>
  <c r="F43" i="137"/>
  <c r="G42" i="137"/>
  <c r="F42" i="137"/>
  <c r="G41" i="137"/>
  <c r="F41" i="137"/>
  <c r="G40" i="137"/>
  <c r="F40" i="137"/>
  <c r="G39" i="137"/>
  <c r="F39" i="137"/>
  <c r="G38" i="137"/>
  <c r="F38" i="137"/>
  <c r="G33" i="137"/>
  <c r="F33" i="137"/>
  <c r="G32" i="137"/>
  <c r="F32" i="137"/>
  <c r="G31" i="137"/>
  <c r="F31" i="137"/>
  <c r="G30" i="137"/>
  <c r="F30" i="137"/>
  <c r="G29" i="137"/>
  <c r="F29" i="137"/>
  <c r="G28" i="137"/>
  <c r="F28" i="137"/>
  <c r="G27" i="137"/>
  <c r="F27" i="137"/>
  <c r="G22" i="137"/>
  <c r="F22" i="137"/>
  <c r="G21" i="137"/>
  <c r="F21" i="137"/>
  <c r="G20" i="137"/>
  <c r="F20" i="137"/>
  <c r="G19" i="137"/>
  <c r="F19" i="137"/>
  <c r="G18" i="137"/>
  <c r="F18" i="137"/>
  <c r="G17" i="137"/>
  <c r="F17" i="137"/>
  <c r="G16" i="137"/>
  <c r="F16" i="137"/>
  <c r="G11" i="137"/>
  <c r="F11" i="137"/>
  <c r="G10" i="137"/>
  <c r="F10" i="137"/>
  <c r="G9" i="137"/>
  <c r="F9" i="137"/>
  <c r="G8" i="137"/>
  <c r="F8" i="137"/>
  <c r="G7" i="137"/>
  <c r="F7" i="137"/>
  <c r="G6" i="137"/>
  <c r="F6" i="137"/>
  <c r="G5" i="137"/>
  <c r="F5" i="137"/>
  <c r="G43" i="135"/>
  <c r="F43" i="135"/>
  <c r="G42" i="135"/>
  <c r="F42" i="135"/>
  <c r="G41" i="135"/>
  <c r="F41" i="135"/>
  <c r="G40" i="135"/>
  <c r="F40" i="135"/>
  <c r="G39" i="135"/>
  <c r="F39" i="135"/>
  <c r="G38" i="135"/>
  <c r="F38" i="135"/>
  <c r="G37" i="135"/>
  <c r="F37" i="135"/>
  <c r="G35" i="135"/>
  <c r="F35" i="135"/>
  <c r="G34" i="135"/>
  <c r="F34" i="135"/>
  <c r="G33" i="135"/>
  <c r="F33" i="135"/>
  <c r="G32" i="135"/>
  <c r="F32" i="135"/>
  <c r="G31" i="135"/>
  <c r="F31" i="135"/>
  <c r="G30" i="135"/>
  <c r="F30" i="135"/>
  <c r="G29" i="135"/>
  <c r="F29" i="135"/>
  <c r="G27" i="135"/>
  <c r="F27" i="135"/>
  <c r="G26" i="135"/>
  <c r="F26" i="135"/>
  <c r="G25" i="135"/>
  <c r="F25" i="135"/>
  <c r="G24" i="135"/>
  <c r="F24" i="135"/>
  <c r="G23" i="135"/>
  <c r="F23" i="135"/>
  <c r="G22" i="135"/>
  <c r="F22" i="135"/>
  <c r="G21" i="135"/>
  <c r="F21" i="135"/>
  <c r="G19" i="135"/>
  <c r="F19" i="135"/>
  <c r="G18" i="135"/>
  <c r="F18" i="135"/>
  <c r="G17" i="135"/>
  <c r="F17" i="135"/>
  <c r="G16" i="135"/>
  <c r="F16" i="135"/>
  <c r="G15" i="135"/>
  <c r="F15" i="135"/>
  <c r="G14" i="135"/>
  <c r="F14" i="135"/>
  <c r="G13" i="135"/>
  <c r="F13" i="135"/>
  <c r="G11" i="135"/>
  <c r="F11" i="135"/>
  <c r="G10" i="135"/>
  <c r="F10" i="135"/>
  <c r="G9" i="135"/>
  <c r="F9" i="135"/>
  <c r="G8" i="135"/>
  <c r="F8" i="135"/>
  <c r="G7" i="135"/>
  <c r="F7" i="135"/>
  <c r="G6" i="135"/>
  <c r="F6" i="135"/>
  <c r="G5" i="135"/>
  <c r="F5" i="135"/>
  <c r="G44" i="131"/>
  <c r="F44" i="131"/>
  <c r="G43" i="131"/>
  <c r="F43" i="131"/>
  <c r="G42" i="131"/>
  <c r="F42" i="131"/>
  <c r="G41" i="131"/>
  <c r="F41" i="131"/>
  <c r="G40" i="131"/>
  <c r="F40" i="131"/>
  <c r="G39" i="131"/>
  <c r="F39" i="131"/>
  <c r="G38" i="131"/>
  <c r="F38" i="131"/>
  <c r="G33" i="131"/>
  <c r="F33" i="131"/>
  <c r="G32" i="131"/>
  <c r="F32" i="131"/>
  <c r="G31" i="131"/>
  <c r="F31" i="131"/>
  <c r="G30" i="131"/>
  <c r="F30" i="131"/>
  <c r="G29" i="131"/>
  <c r="F29" i="131"/>
  <c r="G28" i="131"/>
  <c r="F28" i="131"/>
  <c r="G27" i="131"/>
  <c r="F27" i="131"/>
  <c r="G22" i="131"/>
  <c r="F22" i="131"/>
  <c r="G21" i="131"/>
  <c r="F21" i="131"/>
  <c r="G20" i="131"/>
  <c r="F20" i="131"/>
  <c r="G19" i="131"/>
  <c r="F19" i="131"/>
  <c r="G18" i="131"/>
  <c r="F18" i="131"/>
  <c r="G17" i="131"/>
  <c r="F17" i="131"/>
  <c r="G16" i="131"/>
  <c r="F16" i="131"/>
  <c r="G11" i="131"/>
  <c r="F11" i="131"/>
  <c r="G10" i="131"/>
  <c r="F10" i="131"/>
  <c r="G9" i="131"/>
  <c r="F9" i="131"/>
  <c r="G8" i="131"/>
  <c r="F8" i="131"/>
  <c r="G7" i="131"/>
  <c r="F7" i="131"/>
  <c r="G6" i="131"/>
  <c r="F6" i="131"/>
  <c r="G5" i="131"/>
  <c r="F5" i="131"/>
  <c r="G43" i="129"/>
  <c r="F43" i="129"/>
  <c r="G42" i="129"/>
  <c r="F42" i="129"/>
  <c r="G41" i="129"/>
  <c r="F41" i="129"/>
  <c r="G40" i="129"/>
  <c r="F40" i="129"/>
  <c r="G39" i="129"/>
  <c r="F39" i="129"/>
  <c r="G38" i="129"/>
  <c r="F38" i="129"/>
  <c r="G37" i="129"/>
  <c r="F37" i="129"/>
  <c r="G35" i="129"/>
  <c r="F35" i="129"/>
  <c r="G34" i="129"/>
  <c r="F34" i="129"/>
  <c r="G33" i="129"/>
  <c r="F33" i="129"/>
  <c r="G32" i="129"/>
  <c r="F32" i="129"/>
  <c r="G31" i="129"/>
  <c r="F31" i="129"/>
  <c r="G30" i="129"/>
  <c r="F30" i="129"/>
  <c r="G29" i="129"/>
  <c r="F29" i="129"/>
  <c r="G27" i="129"/>
  <c r="F27" i="129"/>
  <c r="G26" i="129"/>
  <c r="F26" i="129"/>
  <c r="G25" i="129"/>
  <c r="F25" i="129"/>
  <c r="G24" i="129"/>
  <c r="F24" i="129"/>
  <c r="G23" i="129"/>
  <c r="F23" i="129"/>
  <c r="G22" i="129"/>
  <c r="F22" i="129"/>
  <c r="G21" i="129"/>
  <c r="F21" i="129"/>
  <c r="G19" i="129"/>
  <c r="F19" i="129"/>
  <c r="G18" i="129"/>
  <c r="F18" i="129"/>
  <c r="G17" i="129"/>
  <c r="F17" i="129"/>
  <c r="G16" i="129"/>
  <c r="F16" i="129"/>
  <c r="G15" i="129"/>
  <c r="F15" i="129"/>
  <c r="G14" i="129"/>
  <c r="F14" i="129"/>
  <c r="G13" i="129"/>
  <c r="F13" i="129"/>
  <c r="G51" i="101"/>
  <c r="F51" i="101"/>
  <c r="G50" i="101"/>
  <c r="F50" i="101"/>
  <c r="G49" i="101"/>
  <c r="F49" i="101"/>
  <c r="G48" i="101"/>
  <c r="F48" i="101"/>
  <c r="G47" i="101"/>
  <c r="F47" i="101"/>
  <c r="G46" i="101"/>
  <c r="F46" i="101"/>
  <c r="G45" i="101"/>
  <c r="F45" i="101"/>
  <c r="G43" i="101"/>
  <c r="F43" i="101"/>
  <c r="G42" i="101"/>
  <c r="F42" i="101"/>
  <c r="G41" i="101"/>
  <c r="F41" i="101"/>
  <c r="G40" i="101"/>
  <c r="F40" i="101"/>
  <c r="G39" i="101"/>
  <c r="F39" i="101"/>
  <c r="G38" i="101"/>
  <c r="F38" i="101"/>
  <c r="G37" i="101"/>
  <c r="F37" i="101"/>
  <c r="G35" i="101"/>
  <c r="F35" i="101"/>
  <c r="G34" i="101"/>
  <c r="F34" i="101"/>
  <c r="G33" i="101"/>
  <c r="F33" i="101"/>
  <c r="G32" i="101"/>
  <c r="F32" i="101"/>
  <c r="G31" i="101"/>
  <c r="F31" i="101"/>
  <c r="G30" i="101"/>
  <c r="F30" i="101"/>
  <c r="G29" i="101"/>
  <c r="F29" i="101"/>
  <c r="G27" i="101"/>
  <c r="F27" i="101"/>
  <c r="G26" i="101"/>
  <c r="F26" i="101"/>
  <c r="G25" i="101"/>
  <c r="F25" i="101"/>
  <c r="G24" i="101"/>
  <c r="F24" i="101"/>
  <c r="G23" i="101"/>
  <c r="F23" i="101"/>
  <c r="G22" i="101"/>
  <c r="F22" i="101"/>
  <c r="G21" i="101"/>
  <c r="F21" i="101"/>
  <c r="G19" i="101"/>
  <c r="F19" i="101"/>
  <c r="G18" i="101"/>
  <c r="F18" i="101"/>
  <c r="G17" i="101"/>
  <c r="F17" i="101"/>
  <c r="G16" i="101"/>
  <c r="F16" i="101"/>
  <c r="G15" i="101"/>
  <c r="F15" i="101"/>
  <c r="G14" i="101"/>
  <c r="F14" i="101"/>
  <c r="G13" i="101"/>
  <c r="F13" i="101"/>
  <c r="G11" i="101"/>
  <c r="F11" i="101"/>
  <c r="G10" i="101"/>
  <c r="F10" i="101"/>
  <c r="G9" i="101"/>
  <c r="F9" i="101"/>
  <c r="G8" i="101"/>
  <c r="F8" i="101"/>
  <c r="G7" i="101"/>
  <c r="F7" i="101"/>
  <c r="G6" i="101"/>
  <c r="F6" i="101"/>
  <c r="G5" i="101"/>
  <c r="F5" i="101"/>
  <c r="G45" i="127"/>
  <c r="F45" i="127"/>
  <c r="G44" i="127"/>
  <c r="F44" i="127"/>
  <c r="G43" i="127"/>
  <c r="F43" i="127"/>
  <c r="G42" i="127"/>
  <c r="F42" i="127"/>
  <c r="G41" i="127"/>
  <c r="F41" i="127"/>
  <c r="G40" i="127"/>
  <c r="F40" i="127"/>
  <c r="G38" i="127"/>
  <c r="F38" i="127"/>
  <c r="G37" i="127"/>
  <c r="F37" i="127"/>
  <c r="G36" i="127"/>
  <c r="F36" i="127"/>
  <c r="G35" i="127"/>
  <c r="F35" i="127"/>
  <c r="G34" i="127"/>
  <c r="F34" i="127"/>
  <c r="G33" i="127"/>
  <c r="F33" i="127"/>
  <c r="G31" i="127"/>
  <c r="F31" i="127"/>
  <c r="G30" i="127"/>
  <c r="F30" i="127"/>
  <c r="G29" i="127"/>
  <c r="F29" i="127"/>
  <c r="G28" i="127"/>
  <c r="F28" i="127"/>
  <c r="G27" i="127"/>
  <c r="F27" i="127"/>
  <c r="G26" i="127"/>
  <c r="F26" i="127"/>
  <c r="G24" i="127"/>
  <c r="F24" i="127"/>
  <c r="G23" i="127"/>
  <c r="F23" i="127"/>
  <c r="G22" i="127"/>
  <c r="F22" i="127"/>
  <c r="G21" i="127"/>
  <c r="F21" i="127"/>
  <c r="G20" i="127"/>
  <c r="F20" i="127"/>
  <c r="G19" i="127"/>
  <c r="F19" i="127"/>
  <c r="G17" i="127"/>
  <c r="F17" i="127"/>
  <c r="G16" i="127"/>
  <c r="F16" i="127"/>
  <c r="G15" i="127"/>
  <c r="F15" i="127"/>
  <c r="G14" i="127"/>
  <c r="F14" i="127"/>
  <c r="G13" i="127"/>
  <c r="F13" i="127"/>
  <c r="G12" i="127"/>
  <c r="F12" i="127"/>
  <c r="G10" i="127"/>
  <c r="F10" i="127"/>
  <c r="G9" i="127"/>
  <c r="F9" i="127"/>
  <c r="G8" i="127"/>
  <c r="F8" i="127"/>
  <c r="G7" i="127"/>
  <c r="F7" i="127"/>
  <c r="G6" i="127"/>
  <c r="F6" i="127"/>
  <c r="G5" i="127"/>
  <c r="F5" i="127"/>
  <c r="D4" i="147" l="1"/>
  <c r="E4" i="147" s="1"/>
  <c r="D13" i="147"/>
  <c r="E13" i="147" s="1"/>
  <c r="D15" i="147"/>
  <c r="D6" i="147"/>
  <c r="D5" i="147"/>
  <c r="D14" i="147"/>
  <c r="D16" i="147"/>
  <c r="D7" i="147"/>
  <c r="B54" i="137" l="1"/>
  <c r="A54" i="137"/>
  <c r="B53" i="137"/>
  <c r="A53" i="137"/>
  <c r="B50" i="135"/>
  <c r="A50" i="135"/>
  <c r="B49" i="135"/>
  <c r="A49" i="135"/>
  <c r="B62" i="131"/>
  <c r="A62" i="131"/>
  <c r="B61" i="131"/>
  <c r="A61" i="131"/>
  <c r="B50" i="129"/>
  <c r="A50" i="129"/>
  <c r="B49" i="129"/>
  <c r="A49" i="129"/>
  <c r="B52" i="127"/>
  <c r="A52" i="127"/>
  <c r="B51" i="127"/>
  <c r="A51" i="127"/>
  <c r="T49" i="100" l="1"/>
  <c r="S49" i="100"/>
  <c r="T48" i="100"/>
  <c r="S48" i="100"/>
  <c r="T47" i="100"/>
  <c r="S47" i="100"/>
  <c r="T46" i="100"/>
  <c r="S46" i="100"/>
  <c r="T45" i="100"/>
  <c r="S45" i="100"/>
  <c r="T44" i="100"/>
  <c r="S44" i="100"/>
  <c r="T43" i="100"/>
  <c r="S43" i="100"/>
  <c r="T42" i="100"/>
  <c r="S42" i="100"/>
  <c r="T41" i="100" l="1"/>
  <c r="S41" i="100"/>
  <c r="T40" i="100"/>
  <c r="S40" i="100"/>
  <c r="T39" i="100"/>
  <c r="S39" i="100"/>
  <c r="T38" i="100"/>
  <c r="S38" i="100"/>
  <c r="T37" i="100"/>
  <c r="S37" i="100"/>
  <c r="T36" i="100"/>
  <c r="S36" i="100"/>
  <c r="T35" i="100"/>
  <c r="S35" i="100"/>
  <c r="T34" i="100"/>
  <c r="S34" i="100"/>
  <c r="H22" i="44" l="1"/>
  <c r="H25" i="44"/>
  <c r="H33" i="44"/>
  <c r="G45" i="42"/>
  <c r="H76" i="44"/>
  <c r="H79" i="44"/>
  <c r="H72" i="44"/>
  <c r="G12" i="42"/>
  <c r="G41" i="42"/>
  <c r="G31" i="42"/>
  <c r="G21" i="42"/>
  <c r="G37" i="42"/>
  <c r="H6" i="44"/>
  <c r="H9" i="44"/>
  <c r="H65" i="44"/>
  <c r="G39" i="42"/>
  <c r="H55" i="44"/>
  <c r="H58" i="44"/>
  <c r="H44" i="44"/>
  <c r="H47" i="44"/>
  <c r="H50" i="44"/>
  <c r="H14" i="44"/>
  <c r="H17" i="44"/>
  <c r="H6" i="46"/>
  <c r="H9" i="46"/>
  <c r="H12" i="46"/>
  <c r="H32" i="46"/>
  <c r="H35" i="46"/>
  <c r="H23" i="46"/>
  <c r="H26" i="46"/>
  <c r="H14" i="46"/>
  <c r="H17" i="46"/>
  <c r="H20" i="46"/>
  <c r="H23" i="44"/>
  <c r="H31" i="44"/>
  <c r="H34" i="44"/>
  <c r="G47" i="42"/>
  <c r="H77" i="44"/>
  <c r="H69" i="44"/>
  <c r="H80" i="44"/>
  <c r="H73" i="44"/>
  <c r="G27" i="42"/>
  <c r="G29" i="42"/>
  <c r="G23" i="42"/>
  <c r="G35" i="42"/>
  <c r="G43" i="42"/>
  <c r="H7" i="44"/>
  <c r="H10" i="44"/>
  <c r="H66" i="44"/>
  <c r="H53" i="44"/>
  <c r="H56" i="44"/>
  <c r="H59" i="44"/>
  <c r="H45" i="44"/>
  <c r="H48" i="44"/>
  <c r="H51" i="44"/>
  <c r="H15" i="44"/>
  <c r="H18" i="44"/>
  <c r="H7" i="46"/>
  <c r="H10" i="46"/>
  <c r="H30" i="46"/>
  <c r="H33" i="46"/>
  <c r="H36" i="46"/>
  <c r="H24" i="46"/>
  <c r="H27" i="46"/>
  <c r="H15" i="46"/>
  <c r="H18" i="46"/>
  <c r="H62" i="44"/>
  <c r="G5" i="35"/>
  <c r="G8" i="35"/>
  <c r="H154" i="100" s="1"/>
  <c r="G11" i="35"/>
  <c r="H157" i="100" s="1"/>
  <c r="H161" i="100"/>
  <c r="H26" i="100"/>
  <c r="H29" i="100"/>
  <c r="H32" i="100"/>
  <c r="L27" i="100"/>
  <c r="L30" i="100"/>
  <c r="L33" i="100"/>
  <c r="L36" i="100"/>
  <c r="L39" i="100"/>
  <c r="H42" i="100"/>
  <c r="H45" i="100"/>
  <c r="L44" i="100"/>
  <c r="H47" i="100"/>
  <c r="L46" i="100"/>
  <c r="L49" i="100"/>
  <c r="F13" i="40"/>
  <c r="H6" i="38"/>
  <c r="H9" i="38"/>
  <c r="H14" i="38"/>
  <c r="F7" i="40"/>
  <c r="H6" i="144"/>
  <c r="H9" i="144"/>
  <c r="H12" i="144"/>
  <c r="H15" i="144"/>
  <c r="H20" i="144"/>
  <c r="H23" i="144"/>
  <c r="H26" i="144"/>
  <c r="H29" i="144"/>
  <c r="H31" i="144"/>
  <c r="H34" i="144"/>
  <c r="H37" i="144"/>
  <c r="H40" i="144"/>
  <c r="H45" i="144"/>
  <c r="H48" i="144"/>
  <c r="H51" i="144"/>
  <c r="H54" i="144"/>
  <c r="H5" i="137"/>
  <c r="H8" i="137"/>
  <c r="H11" i="137"/>
  <c r="H18" i="137"/>
  <c r="H21" i="44"/>
  <c r="H24" i="44"/>
  <c r="H32" i="44"/>
  <c r="H75" i="44"/>
  <c r="H70" i="44"/>
  <c r="H81" i="44"/>
  <c r="G25" i="42"/>
  <c r="G33" i="42"/>
  <c r="G36" i="42"/>
  <c r="H5" i="44"/>
  <c r="H8" i="44"/>
  <c r="H11" i="44"/>
  <c r="H54" i="44"/>
  <c r="H57" i="44"/>
  <c r="H60" i="44"/>
  <c r="H46" i="44"/>
  <c r="H13" i="44"/>
  <c r="H8" i="46"/>
  <c r="H34" i="46"/>
  <c r="H28" i="46"/>
  <c r="H63" i="44"/>
  <c r="H162" i="100"/>
  <c r="L28" i="100"/>
  <c r="L35" i="100"/>
  <c r="L42" i="100"/>
  <c r="H49" i="100"/>
  <c r="H7" i="38"/>
  <c r="H16" i="38"/>
  <c r="G4" i="35"/>
  <c r="H8" i="144"/>
  <c r="H22" i="144"/>
  <c r="H36" i="144"/>
  <c r="H50" i="144"/>
  <c r="H10" i="137"/>
  <c r="H21" i="137"/>
  <c r="H28" i="137"/>
  <c r="H31" i="137"/>
  <c r="H38" i="137"/>
  <c r="H41" i="137"/>
  <c r="H44" i="137"/>
  <c r="H15" i="135"/>
  <c r="H18" i="135"/>
  <c r="H30" i="135"/>
  <c r="H33" i="135"/>
  <c r="H39" i="135"/>
  <c r="H42" i="135"/>
  <c r="H22" i="135"/>
  <c r="H25" i="135"/>
  <c r="H5" i="135"/>
  <c r="H8" i="135"/>
  <c r="H11" i="135"/>
  <c r="H40" i="131"/>
  <c r="H43" i="131"/>
  <c r="H17" i="131"/>
  <c r="H20" i="131"/>
  <c r="H27" i="131"/>
  <c r="H30" i="131"/>
  <c r="H33" i="131"/>
  <c r="H7" i="131"/>
  <c r="H10" i="131"/>
  <c r="H20" i="127"/>
  <c r="H23" i="127"/>
  <c r="H41" i="127"/>
  <c r="H44" i="127"/>
  <c r="H6" i="127"/>
  <c r="H9" i="127"/>
  <c r="H13" i="127"/>
  <c r="H16" i="127"/>
  <c r="H27" i="127"/>
  <c r="H30" i="127"/>
  <c r="H34" i="127"/>
  <c r="H37" i="127"/>
  <c r="H6" i="101"/>
  <c r="H9" i="101"/>
  <c r="H13" i="101"/>
  <c r="H16" i="101"/>
  <c r="H19" i="101"/>
  <c r="H23" i="101"/>
  <c r="H26" i="101"/>
  <c r="H30" i="101"/>
  <c r="H33" i="101"/>
  <c r="H37" i="101"/>
  <c r="H40" i="101"/>
  <c r="H43" i="101"/>
  <c r="H47" i="101"/>
  <c r="H50" i="101"/>
  <c r="H14" i="129"/>
  <c r="H17" i="129"/>
  <c r="H21" i="129"/>
  <c r="H24" i="129"/>
  <c r="H27" i="129"/>
  <c r="H31" i="129"/>
  <c r="H34" i="129"/>
  <c r="H38" i="129"/>
  <c r="H41" i="129"/>
  <c r="G12" i="35"/>
  <c r="H158" i="100" s="1"/>
  <c r="H33" i="100"/>
  <c r="L32" i="100"/>
  <c r="H43" i="100"/>
  <c r="H46" i="100"/>
  <c r="F14" i="40"/>
  <c r="H13" i="38"/>
  <c r="H5" i="144"/>
  <c r="H49" i="44"/>
  <c r="H19" i="44"/>
  <c r="H31" i="46"/>
  <c r="H25" i="46"/>
  <c r="H19" i="46"/>
  <c r="G9" i="35"/>
  <c r="H155" i="100" s="1"/>
  <c r="H163" i="100"/>
  <c r="H30" i="100"/>
  <c r="L29" i="100"/>
  <c r="L40" i="100"/>
  <c r="L43" i="100"/>
  <c r="F11" i="40"/>
  <c r="H8" i="38"/>
  <c r="H13" i="144"/>
  <c r="H27" i="144"/>
  <c r="H41" i="144"/>
  <c r="H44" i="144"/>
  <c r="H55" i="144"/>
  <c r="H19" i="137"/>
  <c r="H22" i="137"/>
  <c r="H29" i="137"/>
  <c r="H32" i="137"/>
  <c r="H39" i="137"/>
  <c r="H42" i="137"/>
  <c r="H13" i="135"/>
  <c r="H16" i="135"/>
  <c r="H19" i="135"/>
  <c r="H31" i="135"/>
  <c r="H34" i="135"/>
  <c r="H37" i="135"/>
  <c r="H40" i="135"/>
  <c r="H43" i="135"/>
  <c r="H23" i="135"/>
  <c r="H26" i="135"/>
  <c r="H6" i="135"/>
  <c r="H9" i="135"/>
  <c r="H38" i="131"/>
  <c r="H41" i="131"/>
  <c r="H44" i="131"/>
  <c r="H18" i="131"/>
  <c r="H21" i="131"/>
  <c r="H28" i="131"/>
  <c r="H31" i="131"/>
  <c r="H5" i="131"/>
  <c r="H8" i="131"/>
  <c r="H11" i="131"/>
  <c r="H21" i="127"/>
  <c r="H24" i="127"/>
  <c r="H42" i="127"/>
  <c r="H45" i="127"/>
  <c r="H7" i="127"/>
  <c r="H10" i="127"/>
  <c r="H14" i="127"/>
  <c r="H17" i="127"/>
  <c r="H28" i="127"/>
  <c r="H31" i="127"/>
  <c r="H35" i="127"/>
  <c r="H38" i="127"/>
  <c r="H7" i="101"/>
  <c r="H10" i="101"/>
  <c r="H14" i="101"/>
  <c r="H17" i="101"/>
  <c r="H21" i="101"/>
  <c r="H24" i="101"/>
  <c r="H27" i="101"/>
  <c r="H31" i="101"/>
  <c r="H34" i="101"/>
  <c r="H38" i="101"/>
  <c r="H41" i="101"/>
  <c r="H45" i="101"/>
  <c r="H48" i="101"/>
  <c r="H51" i="101"/>
  <c r="H15" i="129"/>
  <c r="H18" i="129"/>
  <c r="H22" i="129"/>
  <c r="H25" i="129"/>
  <c r="H29" i="129"/>
  <c r="H32" i="129"/>
  <c r="H35" i="129"/>
  <c r="H39" i="129"/>
  <c r="H42" i="129"/>
  <c r="H11" i="46"/>
  <c r="H16" i="46"/>
  <c r="G6" i="35"/>
  <c r="H27" i="100"/>
  <c r="L26" i="100"/>
  <c r="L37" i="100"/>
  <c r="H44" i="100"/>
  <c r="L47" i="100"/>
  <c r="H5" i="38"/>
  <c r="F8" i="40"/>
  <c r="H10" i="144"/>
  <c r="H24" i="144"/>
  <c r="H38" i="144"/>
  <c r="H52" i="144"/>
  <c r="H16" i="137"/>
  <c r="H16" i="44"/>
  <c r="H22" i="46"/>
  <c r="L31" i="100"/>
  <c r="H15" i="38"/>
  <c r="H14" i="144"/>
  <c r="H19" i="144"/>
  <c r="H28" i="144"/>
  <c r="H33" i="144"/>
  <c r="H42" i="144"/>
  <c r="H47" i="144"/>
  <c r="H7" i="137"/>
  <c r="H20" i="137"/>
  <c r="H33" i="137"/>
  <c r="H14" i="135"/>
  <c r="H32" i="135"/>
  <c r="H21" i="135"/>
  <c r="H7" i="135"/>
  <c r="H42" i="131"/>
  <c r="H22" i="131"/>
  <c r="H6" i="131"/>
  <c r="H22" i="127"/>
  <c r="H5" i="127"/>
  <c r="H15" i="127"/>
  <c r="H33" i="127"/>
  <c r="H8" i="101"/>
  <c r="H18" i="101"/>
  <c r="H29" i="101"/>
  <c r="H39" i="101"/>
  <c r="H49" i="101"/>
  <c r="H19" i="129"/>
  <c r="H30" i="129"/>
  <c r="H40" i="129"/>
  <c r="G10" i="35"/>
  <c r="H156" i="100" s="1"/>
  <c r="L41" i="100"/>
  <c r="L48" i="100"/>
  <c r="H48" i="100"/>
  <c r="H12" i="38"/>
  <c r="H11" i="144"/>
  <c r="H25" i="144"/>
  <c r="H39" i="144"/>
  <c r="H53" i="144"/>
  <c r="H17" i="137"/>
  <c r="H30" i="137"/>
  <c r="H43" i="137"/>
  <c r="H29" i="135"/>
  <c r="H41" i="135"/>
  <c r="H27" i="135"/>
  <c r="H39" i="131"/>
  <c r="H19" i="131"/>
  <c r="H32" i="131"/>
  <c r="H19" i="127"/>
  <c r="H43" i="127"/>
  <c r="H12" i="127"/>
  <c r="H29" i="127"/>
  <c r="H5" i="101"/>
  <c r="H15" i="101"/>
  <c r="H25" i="101"/>
  <c r="H35" i="101"/>
  <c r="H46" i="101"/>
  <c r="H16" i="129"/>
  <c r="H26" i="129"/>
  <c r="H37" i="129"/>
  <c r="H18" i="144"/>
  <c r="H32" i="144"/>
  <c r="H46" i="144"/>
  <c r="H6" i="137"/>
  <c r="H27" i="137"/>
  <c r="H40" i="137"/>
  <c r="H17" i="135"/>
  <c r="H24" i="135"/>
  <c r="H16" i="131"/>
  <c r="H9" i="131"/>
  <c r="H40" i="127"/>
  <c r="H26" i="127"/>
  <c r="H22" i="101"/>
  <c r="H32" i="101"/>
  <c r="H23" i="129"/>
  <c r="H43" i="129"/>
  <c r="H28" i="100"/>
  <c r="G7" i="35"/>
  <c r="H153" i="100" s="1"/>
  <c r="H31" i="100"/>
  <c r="L38" i="100"/>
  <c r="H7" i="144"/>
  <c r="H16" i="144"/>
  <c r="H21" i="144"/>
  <c r="H35" i="144"/>
  <c r="H49" i="144"/>
  <c r="H9" i="137"/>
  <c r="L34" i="100"/>
  <c r="L45" i="100"/>
  <c r="H35" i="135"/>
  <c r="H38" i="135"/>
  <c r="H10" i="135"/>
  <c r="H29" i="131"/>
  <c r="H8" i="127"/>
  <c r="H36" i="127"/>
  <c r="H11" i="101"/>
  <c r="H42" i="101"/>
  <c r="H13" i="129"/>
  <c r="H33" i="129"/>
  <c r="F12" i="40"/>
  <c r="O49" i="100"/>
  <c r="Q49" i="100" s="1"/>
  <c r="U49" i="100" s="1"/>
  <c r="V49" i="100" s="1"/>
  <c r="O47" i="100"/>
  <c r="Q47" i="100" s="1"/>
  <c r="U47" i="100" s="1"/>
  <c r="V47" i="100" s="1"/>
  <c r="O45" i="100"/>
  <c r="Q45" i="100" s="1"/>
  <c r="U45" i="100" s="1"/>
  <c r="V45" i="100" s="1"/>
  <c r="O43" i="100"/>
  <c r="Q43" i="100" s="1"/>
  <c r="U43" i="100" s="1"/>
  <c r="V43" i="100" s="1"/>
  <c r="O48" i="100"/>
  <c r="Q48" i="100" s="1"/>
  <c r="U48" i="100" s="1"/>
  <c r="V48" i="100" s="1"/>
  <c r="O46" i="100"/>
  <c r="Q46" i="100" s="1"/>
  <c r="U46" i="100" s="1"/>
  <c r="V46" i="100" s="1"/>
  <c r="O44" i="100"/>
  <c r="Q44" i="100" s="1"/>
  <c r="U44" i="100" s="1"/>
  <c r="V44" i="100" s="1"/>
  <c r="O42" i="100"/>
  <c r="Q42" i="100" s="1"/>
  <c r="U42" i="100" s="1"/>
  <c r="V42" i="100" s="1"/>
  <c r="O36" i="100"/>
  <c r="Q36" i="100" s="1"/>
  <c r="U36" i="100" s="1"/>
  <c r="V36" i="100" s="1"/>
  <c r="O40" i="100"/>
  <c r="Q40" i="100" s="1"/>
  <c r="U40" i="100" s="1"/>
  <c r="V40" i="100" s="1"/>
  <c r="O41" i="100"/>
  <c r="Q41" i="100" s="1"/>
  <c r="U41" i="100" s="1"/>
  <c r="V41" i="100" s="1"/>
  <c r="O39" i="100"/>
  <c r="Q39" i="100" s="1"/>
  <c r="U39" i="100" s="1"/>
  <c r="V39" i="100" s="1"/>
  <c r="O37" i="100"/>
  <c r="Q37" i="100" s="1"/>
  <c r="U37" i="100" s="1"/>
  <c r="V37" i="100" s="1"/>
  <c r="O35" i="100"/>
  <c r="Q35" i="100" s="1"/>
  <c r="U35" i="100" s="1"/>
  <c r="V35" i="100" s="1"/>
  <c r="O34" i="100"/>
  <c r="Q34" i="100" s="1"/>
  <c r="U34" i="100" s="1"/>
  <c r="V34" i="100" s="1"/>
  <c r="O38" i="100"/>
  <c r="Q38" i="100" s="1"/>
  <c r="U38" i="100" s="1"/>
  <c r="V38" i="100" s="1"/>
  <c r="F16" i="147" l="1"/>
  <c r="E16" i="147" s="1"/>
  <c r="F7" i="147"/>
  <c r="E7" i="147" s="1"/>
  <c r="F15" i="147"/>
  <c r="E15" i="147" s="1"/>
  <c r="F6" i="147"/>
  <c r="E6" i="147" s="1"/>
  <c r="F14" i="147"/>
  <c r="E14" i="147" s="1"/>
  <c r="F5" i="147"/>
  <c r="E5" i="147" s="1"/>
  <c r="A179" i="100"/>
  <c r="H179" i="100"/>
  <c r="A180" i="100"/>
  <c r="H180" i="100"/>
  <c r="B49" i="42" l="1"/>
  <c r="B50" i="42"/>
  <c r="B58" i="101" l="1"/>
  <c r="A58" i="101"/>
  <c r="B57" i="101"/>
  <c r="A57" i="101"/>
  <c r="D6" i="3" l="1"/>
  <c r="B41" i="46" l="1"/>
  <c r="A41" i="46"/>
  <c r="B40" i="46"/>
  <c r="A40" i="46"/>
  <c r="B88" i="44"/>
  <c r="A88" i="44"/>
  <c r="B87" i="44"/>
  <c r="A87" i="44"/>
  <c r="A50" i="42"/>
  <c r="A49" i="42"/>
  <c r="A17" i="40"/>
  <c r="A16" i="40"/>
  <c r="H19" i="38"/>
  <c r="A19" i="38"/>
  <c r="H18" i="38"/>
  <c r="A18" i="38"/>
</calcChain>
</file>

<file path=xl/sharedStrings.xml><?xml version="1.0" encoding="utf-8"?>
<sst xmlns="http://schemas.openxmlformats.org/spreadsheetml/2006/main" count="3880" uniqueCount="2229">
  <si>
    <t>Ваш региональный менеджер</t>
  </si>
  <si>
    <t>Иванов Иван Иванович</t>
  </si>
  <si>
    <t>номер телефона</t>
  </si>
  <si>
    <t>почта для приёма заказов</t>
  </si>
  <si>
    <t>номер телефона службы сервиса</t>
  </si>
  <si>
    <t>Категория</t>
  </si>
  <si>
    <t>A</t>
  </si>
  <si>
    <t>A+</t>
  </si>
  <si>
    <t>B</t>
  </si>
  <si>
    <t>C</t>
  </si>
  <si>
    <t>СОДЕРЖАНИЕ:</t>
  </si>
  <si>
    <t>1. МАТРАСЫ:</t>
  </si>
  <si>
    <t>1.1</t>
  </si>
  <si>
    <t>перейти &gt;&gt;&gt;</t>
  </si>
  <si>
    <t>1.2</t>
  </si>
  <si>
    <t>1.3</t>
  </si>
  <si>
    <t>1.4</t>
  </si>
  <si>
    <t>1.5</t>
  </si>
  <si>
    <t>2. КРОВАТИ:</t>
  </si>
  <si>
    <t>2.1</t>
  </si>
  <si>
    <t>Кровати</t>
  </si>
  <si>
    <t>2.2</t>
  </si>
  <si>
    <t>2.3</t>
  </si>
  <si>
    <t>2.4</t>
  </si>
  <si>
    <t>Таблица рекомендованных тканей</t>
  </si>
  <si>
    <t>3.1</t>
  </si>
  <si>
    <t>4.1</t>
  </si>
  <si>
    <t>Тумбочки</t>
  </si>
  <si>
    <t>К СОДЕРЖАНИЮ &gt;&gt;&gt;</t>
  </si>
  <si>
    <t>Состав</t>
  </si>
  <si>
    <t>Размер</t>
  </si>
  <si>
    <t>Оптовая цена</t>
  </si>
  <si>
    <t>Розничная цена до скидки</t>
  </si>
  <si>
    <t>Скидка роз.</t>
  </si>
  <si>
    <t>Розничная цена</t>
  </si>
  <si>
    <t>Наценка дилера, руб.</t>
  </si>
  <si>
    <t>Наценка дилера, %</t>
  </si>
  <si>
    <t>Длина  190, 200</t>
  </si>
  <si>
    <t>Скидка</t>
  </si>
  <si>
    <t>К ТРТ&gt;&gt;&gt;</t>
  </si>
  <si>
    <t>Название кровати</t>
  </si>
  <si>
    <t>Длина 200</t>
  </si>
  <si>
    <t>Основание с ламелями</t>
  </si>
  <si>
    <t xml:space="preserve">Розничная цена </t>
  </si>
  <si>
    <t>ОСНОВАНИЕ ASKONA</t>
  </si>
  <si>
    <t>Название</t>
  </si>
  <si>
    <t>Длина 190</t>
  </si>
  <si>
    <t>К ПРАЙС-ЛИСТУ &gt;&gt;&gt;</t>
  </si>
  <si>
    <t>+</t>
  </si>
  <si>
    <t>Разрешено +</t>
  </si>
  <si>
    <t>Запрещено</t>
  </si>
  <si>
    <t>3 категория</t>
  </si>
  <si>
    <t xml:space="preserve">Розничная скидка </t>
  </si>
  <si>
    <t>Классик 2</t>
  </si>
  <si>
    <t>ПОДУШКИ</t>
  </si>
  <si>
    <t>70x50</t>
  </si>
  <si>
    <t>50*70</t>
  </si>
  <si>
    <t>50х70</t>
  </si>
  <si>
    <t>60x40х9
S</t>
  </si>
  <si>
    <t>60x40х11,5
M</t>
  </si>
  <si>
    <t>60x40х14
L</t>
  </si>
  <si>
    <t>ЗАЩИТНЫЕ ЧЕХЛЫ</t>
  </si>
  <si>
    <t>Длина  200</t>
  </si>
  <si>
    <t>длина 200</t>
  </si>
  <si>
    <t>НАМАТРАСНИКИ</t>
  </si>
  <si>
    <t>Основания с ламелями</t>
  </si>
  <si>
    <t>ОСНОВАНИЕ С ЛАМЕЛЯМИ</t>
  </si>
  <si>
    <t>НДС</t>
  </si>
  <si>
    <t>без НДС</t>
  </si>
  <si>
    <t>с НДС</t>
  </si>
  <si>
    <t>ОДЕЯЛА</t>
  </si>
  <si>
    <t>60x40х9/11</t>
  </si>
  <si>
    <t>Нерекомендуемые ткани</t>
  </si>
  <si>
    <t>Наматрасники с длиной свыше 200 см и/или шириной свыше 180 см поставляются в нескрученном виде</t>
  </si>
  <si>
    <t>50x70</t>
  </si>
  <si>
    <t>Тк. Sky Velvet (3)</t>
  </si>
  <si>
    <t>Тк. Casanova (3)</t>
  </si>
  <si>
    <t>Тк. Dumont (2)</t>
  </si>
  <si>
    <t>70x70</t>
  </si>
  <si>
    <t xml:space="preserve">43x65*13 </t>
  </si>
  <si>
    <t>50*68</t>
  </si>
  <si>
    <t>68*68</t>
  </si>
  <si>
    <t>Ограничение</t>
  </si>
  <si>
    <t>хххх@ххх.ru</t>
  </si>
  <si>
    <t>Основание Askona</t>
  </si>
  <si>
    <t>Тумбочка Классик 2</t>
  </si>
  <si>
    <t>60*40*14</t>
  </si>
  <si>
    <t>Основание с ламелями База</t>
  </si>
  <si>
    <r>
      <t>4 категория ткани</t>
    </r>
    <r>
      <rPr>
        <i/>
        <sz val="12"/>
        <rFont val="Calibri"/>
        <family val="2"/>
        <charset val="204"/>
        <scheme val="minor"/>
      </rPr>
      <t xml:space="preserve">
</t>
    </r>
  </si>
  <si>
    <t>Категория ткания</t>
  </si>
  <si>
    <t>Айрис</t>
  </si>
  <si>
    <t>Ткань</t>
  </si>
  <si>
    <t>Тк. Dumont</t>
  </si>
  <si>
    <t>Тк. Iris</t>
  </si>
  <si>
    <t>Тк. Casanova</t>
  </si>
  <si>
    <t>Тк. Sky velvet</t>
  </si>
  <si>
    <t>Тумба Айрис</t>
  </si>
  <si>
    <t>3. МАЛЫЕ ФОРМЫ:</t>
  </si>
  <si>
    <t>4. АКСЕССУАРЫ:</t>
  </si>
  <si>
    <t>4.3</t>
  </si>
  <si>
    <t>4.4</t>
  </si>
  <si>
    <t>120*060*017</t>
  </si>
  <si>
    <t>200*080*023</t>
  </si>
  <si>
    <t>INFINITY</t>
  </si>
  <si>
    <t>190
195
200</t>
  </si>
  <si>
    <t>HALAL</t>
  </si>
  <si>
    <t>1.6</t>
  </si>
  <si>
    <t>1.7</t>
  </si>
  <si>
    <t>SLEEP TONIC</t>
  </si>
  <si>
    <t>COMFORT</t>
  </si>
  <si>
    <t>Одеяла</t>
  </si>
  <si>
    <t>HARMONY</t>
  </si>
  <si>
    <t>Подушки</t>
  </si>
  <si>
    <t>Чехлы</t>
  </si>
  <si>
    <t>SCANDI</t>
  </si>
  <si>
    <t>4.5</t>
  </si>
  <si>
    <t>Длина  186,190,195,200</t>
  </si>
  <si>
    <t>Наматрасники</t>
  </si>
  <si>
    <t>Длина 190, 200</t>
  </si>
  <si>
    <t>ОПТ</t>
  </si>
  <si>
    <t>РОЗНИЦА</t>
  </si>
  <si>
    <t>исходная оптовая</t>
  </si>
  <si>
    <t>Компенсация</t>
  </si>
  <si>
    <t>скидка</t>
  </si>
  <si>
    <t>Мир Матрасов</t>
  </si>
  <si>
    <t>M343</t>
  </si>
  <si>
    <t>Матрас 120*060 Mom's Love Baby</t>
  </si>
  <si>
    <t>M344</t>
  </si>
  <si>
    <t>Матрас 120*065 Mom's Love Baby</t>
  </si>
  <si>
    <t>M345</t>
  </si>
  <si>
    <t>Матрас 125*065 Mom's Love Baby</t>
  </si>
  <si>
    <t>M346</t>
  </si>
  <si>
    <t>Матрас 140*070 Mom's Love Baby</t>
  </si>
  <si>
    <t>M347</t>
  </si>
  <si>
    <t>Матрас 145*060 Mom's Love Baby</t>
  </si>
  <si>
    <t>M348</t>
  </si>
  <si>
    <t>Матрас 150*060 Mom's Love Baby</t>
  </si>
  <si>
    <t>M349</t>
  </si>
  <si>
    <t>Матрас 160*070 Mom's Love Baby</t>
  </si>
  <si>
    <t>M351</t>
  </si>
  <si>
    <t>Матрас 175*075 Mom's Love Baby</t>
  </si>
  <si>
    <t>M352</t>
  </si>
  <si>
    <t>Матрас 180*080 Mom's Love Baby</t>
  </si>
  <si>
    <t>M353</t>
  </si>
  <si>
    <t>Матрас 180*090 Mom's Love Baby</t>
  </si>
  <si>
    <t>M354</t>
  </si>
  <si>
    <t>Матрас 190*080 Mom's Love Baby</t>
  </si>
  <si>
    <t>M355</t>
  </si>
  <si>
    <t>Матрас 190*090 Mom's Love Baby</t>
  </si>
  <si>
    <t>M350</t>
  </si>
  <si>
    <t>Матрас 160*080 Mom's Love Baby</t>
  </si>
  <si>
    <t>M356</t>
  </si>
  <si>
    <t>Матрас 195*080 Mom's Love Baby</t>
  </si>
  <si>
    <t>M357</t>
  </si>
  <si>
    <t>Матрас 195*090 Mom's Love Baby</t>
  </si>
  <si>
    <t>M358</t>
  </si>
  <si>
    <t>Матрас 200*080 Mom's Love Baby</t>
  </si>
  <si>
    <t>M359</t>
  </si>
  <si>
    <t>Матрас 200*090 Mom's Love Baby</t>
  </si>
  <si>
    <t>M378</t>
  </si>
  <si>
    <t>Матрас 120*060 Mom's Love Young</t>
  </si>
  <si>
    <t>M379</t>
  </si>
  <si>
    <t>Матрас 120*065 Mom's Love Young</t>
  </si>
  <si>
    <t>M380</t>
  </si>
  <si>
    <t>Матрас 125*065 Mom's Love Young</t>
  </si>
  <si>
    <t>M381</t>
  </si>
  <si>
    <t>Матрас 140*070 Mom's Love Young</t>
  </si>
  <si>
    <t>M382</t>
  </si>
  <si>
    <t>Матрас 145*060 Mom's Love Young</t>
  </si>
  <si>
    <t>M383</t>
  </si>
  <si>
    <t>Матрас 150*060 Mom's Love Young</t>
  </si>
  <si>
    <t>M384</t>
  </si>
  <si>
    <t>Матрас 160*070 Mom's Love Young</t>
  </si>
  <si>
    <t>M386</t>
  </si>
  <si>
    <t>Матрас 175*075 Mom's Love Young</t>
  </si>
  <si>
    <t>M387</t>
  </si>
  <si>
    <t>Матрас 180*080 Mom's Love Young</t>
  </si>
  <si>
    <t>M388</t>
  </si>
  <si>
    <t>Матрас 180*090 Mom's Love Young</t>
  </si>
  <si>
    <t>M389</t>
  </si>
  <si>
    <t>Матрас 190*080 Mom's Love Young</t>
  </si>
  <si>
    <t>M390</t>
  </si>
  <si>
    <t>Матрас 190*090 Mom's Love Young</t>
  </si>
  <si>
    <t>M385</t>
  </si>
  <si>
    <t>Матрас 160*080 Mom's Love Young</t>
  </si>
  <si>
    <t>M391</t>
  </si>
  <si>
    <t>Матрас 195*080 Mom's Love Young</t>
  </si>
  <si>
    <t>M392</t>
  </si>
  <si>
    <t>Матрас 195*090 Mom's Love Young</t>
  </si>
  <si>
    <t>M393</t>
  </si>
  <si>
    <t>Матрас 200*080 Mom's Love Young</t>
  </si>
  <si>
    <t>M394</t>
  </si>
  <si>
    <t>Матрас 200*090 Mom's Love Young</t>
  </si>
  <si>
    <t>M395</t>
  </si>
  <si>
    <t>Матрас 120*060 Mom's Love Junior</t>
  </si>
  <si>
    <t>M396</t>
  </si>
  <si>
    <t>Матрас 120*065 Mom's Love Junior</t>
  </si>
  <si>
    <t>M397</t>
  </si>
  <si>
    <t>Матрас 125*065 Mom's Love Junior</t>
  </si>
  <si>
    <t>M398</t>
  </si>
  <si>
    <t>Матрас 140*070 Mom's Love Junior</t>
  </si>
  <si>
    <t>M399</t>
  </si>
  <si>
    <t>Матрас 145*060 Mom's Love Junior</t>
  </si>
  <si>
    <t>M400</t>
  </si>
  <si>
    <t>Матрас 150*060 Mom's Love Junior</t>
  </si>
  <si>
    <t>M401</t>
  </si>
  <si>
    <t>Матрас 160*070 Mom's Love Junior</t>
  </si>
  <si>
    <t>M403</t>
  </si>
  <si>
    <t>Матрас 175*075 Mom's Love Junior</t>
  </si>
  <si>
    <t>M404</t>
  </si>
  <si>
    <t>Матрас 180*080 Mom's Love Junior</t>
  </si>
  <si>
    <t>M405</t>
  </si>
  <si>
    <t>Матрас 180*090 Mom's Love Junior</t>
  </si>
  <si>
    <t>M406</t>
  </si>
  <si>
    <t>Матрас 190*080 Mom's Love Junior</t>
  </si>
  <si>
    <t>M407</t>
  </si>
  <si>
    <t>Матрас 190*090 Mom's Love Junior</t>
  </si>
  <si>
    <t>M402</t>
  </si>
  <si>
    <t>Матрас 160*080 Mom's Love Junior</t>
  </si>
  <si>
    <t>M408</t>
  </si>
  <si>
    <t>Матрас 195*080 Mom's Love Junior</t>
  </si>
  <si>
    <t>M409</t>
  </si>
  <si>
    <t>Матрас 195*090 Mom's Love Junior</t>
  </si>
  <si>
    <t>M410</t>
  </si>
  <si>
    <t>Матрас 200*080 Mom's Love Junior</t>
  </si>
  <si>
    <t>M411</t>
  </si>
  <si>
    <t>Матрас 200*090 Mom's Love Junior</t>
  </si>
  <si>
    <t>M412</t>
  </si>
  <si>
    <t>Матрас 120*060 Mom's Love Teenager</t>
  </si>
  <si>
    <t>M413</t>
  </si>
  <si>
    <t>Матрас 120*065 Mom's Love Teenager</t>
  </si>
  <si>
    <t>M414</t>
  </si>
  <si>
    <t>Матрас 125*065 Mom's Love Teenager</t>
  </si>
  <si>
    <t>M415</t>
  </si>
  <si>
    <t>Матрас 140*070 Mom's Love Teenager</t>
  </si>
  <si>
    <t>M416</t>
  </si>
  <si>
    <t>Матрас 145*060 Mom's Love Teenager</t>
  </si>
  <si>
    <t>M417</t>
  </si>
  <si>
    <t>Матрас 150*060 Mom's Love Teenager</t>
  </si>
  <si>
    <t>M418</t>
  </si>
  <si>
    <t>Матрас 160*070 Mom's Love Teenager</t>
  </si>
  <si>
    <t>M420</t>
  </si>
  <si>
    <t>Матрас 175*075 Mom's Love Teenager</t>
  </si>
  <si>
    <t>M421</t>
  </si>
  <si>
    <t>Матрас 180*080 Mom's Love Teenager</t>
  </si>
  <si>
    <t>M422</t>
  </si>
  <si>
    <t>Матрас 180*090 Mom's Love Teenager</t>
  </si>
  <si>
    <t>M423</t>
  </si>
  <si>
    <t>Матрас 190*080 Mom's Love Teenager</t>
  </si>
  <si>
    <t>M424</t>
  </si>
  <si>
    <t>Матрас 190*090 Mom's Love Teenager</t>
  </si>
  <si>
    <t>M419</t>
  </si>
  <si>
    <t>Матрас 160*080 Mom's Love Teenager</t>
  </si>
  <si>
    <t>M425</t>
  </si>
  <si>
    <t>Матрас 195*080 Mom's Love Teenager</t>
  </si>
  <si>
    <t>M426</t>
  </si>
  <si>
    <t>Матрас 195*090 Mom's Love Teenager</t>
  </si>
  <si>
    <t>M427</t>
  </si>
  <si>
    <t>Матрас 200*080 Mom's Love Teenager</t>
  </si>
  <si>
    <t>M428</t>
  </si>
  <si>
    <t>Матрас 200*090 Mom's Love Teenager</t>
  </si>
  <si>
    <t>M721</t>
  </si>
  <si>
    <t>МАТРАС 200*080 INFINITY ELEGANT</t>
  </si>
  <si>
    <t xml:space="preserve">SONTERY </t>
  </si>
  <si>
    <t>M722</t>
  </si>
  <si>
    <t>МАТРАС 200*090 INFINITY ELEGANT</t>
  </si>
  <si>
    <t>M723</t>
  </si>
  <si>
    <t>МАТРАС 200*120 INFINITY ELEGANT</t>
  </si>
  <si>
    <t>M724</t>
  </si>
  <si>
    <t>МАТРАС 200*140 INFINITY ELEGANT</t>
  </si>
  <si>
    <t>M725</t>
  </si>
  <si>
    <t>МАТРАС 200*160 INFINITY ELEGANT</t>
  </si>
  <si>
    <t>M726</t>
  </si>
  <si>
    <t>МАТРАС 200*180 INFINITY ELEGANT</t>
  </si>
  <si>
    <t>M727</t>
  </si>
  <si>
    <t>МАТРАС 200*200 INFINITY ELEGANT</t>
  </si>
  <si>
    <t>M728</t>
  </si>
  <si>
    <t>МАТРАС 200*080 INFINITY GRAND</t>
  </si>
  <si>
    <t>M729</t>
  </si>
  <si>
    <t>МАТРАС 200*090 INFINITY GRAND</t>
  </si>
  <si>
    <t>M730</t>
  </si>
  <si>
    <t>МАТРАС 200*120 INFINITY GRAND</t>
  </si>
  <si>
    <t>M731</t>
  </si>
  <si>
    <t>МАТРАС 200*140 INFINITY GRAND</t>
  </si>
  <si>
    <t>M732</t>
  </si>
  <si>
    <t>МАТРАС 200*160 INFINITY GRAND</t>
  </si>
  <si>
    <t>M733</t>
  </si>
  <si>
    <t>МАТРАС 200*180 INFINITY GRAND</t>
  </si>
  <si>
    <t>M734</t>
  </si>
  <si>
    <t>МАТРАС 200*200 INFINITY GRAND</t>
  </si>
  <si>
    <t>M735</t>
  </si>
  <si>
    <t>МАТРАС 200*080 INFINITY PERFECTION</t>
  </si>
  <si>
    <t>M736</t>
  </si>
  <si>
    <t>МАТРАС 200*090 INFINITY PERFECTION</t>
  </si>
  <si>
    <t>M737</t>
  </si>
  <si>
    <t>МАТРАС 200*120 INFINITY PERFECTION</t>
  </si>
  <si>
    <t>M738</t>
  </si>
  <si>
    <t>МАТРАС 200*140 INFINITY PERFECTION</t>
  </si>
  <si>
    <t>M739</t>
  </si>
  <si>
    <t>МАТРАС 200*160 INFINITY PERFECTION</t>
  </si>
  <si>
    <t>M740</t>
  </si>
  <si>
    <t>МАТРАС 200*180 INFINITY PERFECTION</t>
  </si>
  <si>
    <t>M741</t>
  </si>
  <si>
    <t>МАТРАС 200*200 INFINITY PERFECTION</t>
  </si>
  <si>
    <t>M742</t>
  </si>
  <si>
    <t>МАТРАС 200*080 INFINITY STYLE</t>
  </si>
  <si>
    <t>M743</t>
  </si>
  <si>
    <t>МАТРАС 200*090 INFINITY STYLE</t>
  </si>
  <si>
    <t>M744</t>
  </si>
  <si>
    <t>МАТРАС 200*120 INFINITY STYLE</t>
  </si>
  <si>
    <t>M745</t>
  </si>
  <si>
    <t>МАТРАС 200*140 INFINITY STYLE</t>
  </si>
  <si>
    <t>M746</t>
  </si>
  <si>
    <t>МАТРАС 200*160 INFINITY STYLE</t>
  </si>
  <si>
    <t>M747</t>
  </si>
  <si>
    <t>МАТРАС 200*180 INFINITY STYLE</t>
  </si>
  <si>
    <t>M748</t>
  </si>
  <si>
    <t>МАТРАС 200*200 INFINITY STYLE</t>
  </si>
  <si>
    <t>M749</t>
  </si>
  <si>
    <t>МАТРАС 200*080 COMFORT ALTERNATIVE</t>
  </si>
  <si>
    <t>M750</t>
  </si>
  <si>
    <t>МАТРАС 200*090 COMFORT ALTERNATIVE</t>
  </si>
  <si>
    <t>M751</t>
  </si>
  <si>
    <t>МАТРАС 200*120 COMFORT ALTERNATIVE</t>
  </si>
  <si>
    <t>M752</t>
  </si>
  <si>
    <t>МАТРАС 200*140 COMFORT ALTERNATIVE</t>
  </si>
  <si>
    <t>M753</t>
  </si>
  <si>
    <t>МАТРАС 200*160 COMFORT ALTERNATIVE</t>
  </si>
  <si>
    <t>M754</t>
  </si>
  <si>
    <t>МАТРАС 200*180 COMFORT ALTERNATIVE</t>
  </si>
  <si>
    <t>M755</t>
  </si>
  <si>
    <t>МАТРАС 200*200 COMFORT ALTERNATIVE</t>
  </si>
  <si>
    <t>M763</t>
  </si>
  <si>
    <t>МАТРАС 200*080 COMFORT MEDIUM</t>
  </si>
  <si>
    <t>M764</t>
  </si>
  <si>
    <t>МАТРАС 200*090 COMFORT MEDIUM</t>
  </si>
  <si>
    <t>M765</t>
  </si>
  <si>
    <t>МАТРАС 200*120 COMFORT MEDIUM</t>
  </si>
  <si>
    <t>M766</t>
  </si>
  <si>
    <t>МАТРАС 200*140 COMFORT MEDIUM</t>
  </si>
  <si>
    <t>M767</t>
  </si>
  <si>
    <t>МАТРАС 200*160 COMFORT MEDIUM</t>
  </si>
  <si>
    <t>M768</t>
  </si>
  <si>
    <t>МАТРАС 200*180 COMFORT MEDIUM</t>
  </si>
  <si>
    <t>M769</t>
  </si>
  <si>
    <t>МАТРАС 200*200 COMFORT MEDIUM</t>
  </si>
  <si>
    <t>M770</t>
  </si>
  <si>
    <t>МАТРАС 200*080 COMFORT RELAX</t>
  </si>
  <si>
    <t>M771</t>
  </si>
  <si>
    <t>МАТРАС 200*090 COMFORT RELAX</t>
  </si>
  <si>
    <t>M772</t>
  </si>
  <si>
    <t>МАТРАС 200*120 COMFORT RELAX</t>
  </si>
  <si>
    <t>M773</t>
  </si>
  <si>
    <t>МАТРАС 200*140 COMFORT RELAX</t>
  </si>
  <si>
    <t>M774</t>
  </si>
  <si>
    <t>Матрас 200*160 Comfort Relax</t>
  </si>
  <si>
    <t>M775</t>
  </si>
  <si>
    <t>МАТРАС 200*180 COMFORT RELAX</t>
  </si>
  <si>
    <t>M776</t>
  </si>
  <si>
    <t>МАТРАС 200*200 COMFORT RELAX</t>
  </si>
  <si>
    <t>M777</t>
  </si>
  <si>
    <t>МАТРАС 200*080 COMFORT EXTRA</t>
  </si>
  <si>
    <t>M778</t>
  </si>
  <si>
    <t>МАТРАС 200*090 COMFORT EXTRA</t>
  </si>
  <si>
    <t>M779</t>
  </si>
  <si>
    <t>МАТРАС 200*120 COMFORT EXTRA</t>
  </si>
  <si>
    <t>M780</t>
  </si>
  <si>
    <t>МАТРАС 200*140 COMFORT EXTRA</t>
  </si>
  <si>
    <t>M781</t>
  </si>
  <si>
    <t>МАТРАС 200*160 COMFORT EXTRA</t>
  </si>
  <si>
    <t>M782</t>
  </si>
  <si>
    <t>МАТРАС 200*180 COMFORT EXTRA</t>
  </si>
  <si>
    <t>M783</t>
  </si>
  <si>
    <t>МАТРАС 200*200 COMFORT EXTRA</t>
  </si>
  <si>
    <t>M784</t>
  </si>
  <si>
    <t>МАТРАС 200*080 COMFORT SOFT</t>
  </si>
  <si>
    <t>M785</t>
  </si>
  <si>
    <t>МАТРАС 200*090 COMFORT SOFT</t>
  </si>
  <si>
    <t>M786</t>
  </si>
  <si>
    <t>МАТРАС 200*120 COMFORT SOFT</t>
  </si>
  <si>
    <t>M787</t>
  </si>
  <si>
    <t>МАТРАС 200*140 COMFORT SOFT</t>
  </si>
  <si>
    <t>M788</t>
  </si>
  <si>
    <t>МАТРАС 200*160 COMFORT SOFT</t>
  </si>
  <si>
    <t>M789</t>
  </si>
  <si>
    <t>МАТРАС 200*180 COMFORT SOFT</t>
  </si>
  <si>
    <t>M790</t>
  </si>
  <si>
    <t>МАТРАС 200*200 COMFORT SOFT</t>
  </si>
  <si>
    <t>M791</t>
  </si>
  <si>
    <t>МАТРАС 200*080 COMFORT SUPPORT</t>
  </si>
  <si>
    <t>M792</t>
  </si>
  <si>
    <t>МАТРАС 200*090 COMFORT SUPPORT</t>
  </si>
  <si>
    <t>M793</t>
  </si>
  <si>
    <t>МАТРАС 200*120 COMFORT SUPPORT</t>
  </si>
  <si>
    <t>M794</t>
  </si>
  <si>
    <t>МАТРАС 200*140 COMFORT SUPPORT</t>
  </si>
  <si>
    <t>M795</t>
  </si>
  <si>
    <t>МАТРАС 200*160 COMFORT SUPPORT</t>
  </si>
  <si>
    <t>M796</t>
  </si>
  <si>
    <t>МАТРАС 200*180 COMFORT SUPPORT</t>
  </si>
  <si>
    <t>M797</t>
  </si>
  <si>
    <t>МАТРАС 200*200 COMFORT SUPPORT</t>
  </si>
  <si>
    <t>M826</t>
  </si>
  <si>
    <t>МАТРАС 200*080 SLEEP TONIC GURU</t>
  </si>
  <si>
    <t>SONTERY</t>
  </si>
  <si>
    <t>M827</t>
  </si>
  <si>
    <t>МАТРАС 200*090 SLEEP TONIC GURU</t>
  </si>
  <si>
    <t>M828</t>
  </si>
  <si>
    <t>МАТРАС 200*120 SLEEP TONIC GURU</t>
  </si>
  <si>
    <t>M829</t>
  </si>
  <si>
    <t>МАТРАС 200*140 SLEEP TONIC GURU</t>
  </si>
  <si>
    <t>M830</t>
  </si>
  <si>
    <t>МАТРАС 200*160 SLEEP TONIC GURU</t>
  </si>
  <si>
    <t>M831</t>
  </si>
  <si>
    <t>МАТРАС 200*180 SLEEP TONIC GURU</t>
  </si>
  <si>
    <t>M832</t>
  </si>
  <si>
    <t>МАТРАС 200*200 SLEEP TONIC GURU</t>
  </si>
  <si>
    <t>M833</t>
  </si>
  <si>
    <t>МАТРАС 200*080 SLEEP TONIC LOTOS</t>
  </si>
  <si>
    <t>M834</t>
  </si>
  <si>
    <t>МАТРАС 200*090 SLEEP TONIC LOTOS</t>
  </si>
  <si>
    <t>M835</t>
  </si>
  <si>
    <t>МАТРАС 200*120 SLEEP TONIC LOTOS</t>
  </si>
  <si>
    <t>M836</t>
  </si>
  <si>
    <t>МАТРАС 200*140 SLEEP TONIC LOTOS</t>
  </si>
  <si>
    <t>M837</t>
  </si>
  <si>
    <t>МАТРАС 200*160 SLEEP TONIC LOTOS</t>
  </si>
  <si>
    <t>M838</t>
  </si>
  <si>
    <t>МАТРАС 200*180 SLEEP TONIC LOTOS</t>
  </si>
  <si>
    <t>M839</t>
  </si>
  <si>
    <t>МАТРАС 200*200 SLEEP TONIC LOTOS</t>
  </si>
  <si>
    <t>M840</t>
  </si>
  <si>
    <t>МАТРАС 200*080 SLEEP TONIC SANSARA</t>
  </si>
  <si>
    <t>M841</t>
  </si>
  <si>
    <t>МАТРАС 200*090 SLEEP TONIC SANSARA</t>
  </si>
  <si>
    <t>M842</t>
  </si>
  <si>
    <t>МАТРАС 200*120 SLEEP TONIC SANSARA</t>
  </si>
  <si>
    <t>M843</t>
  </si>
  <si>
    <t>МАТРАС 200*140 SLEEP TONIC SANSARA</t>
  </si>
  <si>
    <t>M844</t>
  </si>
  <si>
    <t>МАТРАС 200*160 SLEEP TONIC SANSARA</t>
  </si>
  <si>
    <t>M845</t>
  </si>
  <si>
    <t>МАТРАС 200*180 SLEEP TONIC SANSARA</t>
  </si>
  <si>
    <t>M846</t>
  </si>
  <si>
    <t>МАТРАС 200*200 SLEEP TONIC SANSARA</t>
  </si>
  <si>
    <t>M847</t>
  </si>
  <si>
    <t>МАТРАС 200*080 SLEEP TONIC YOGA</t>
  </si>
  <si>
    <t>M848</t>
  </si>
  <si>
    <t>МАТРАС 200*090 SLEEP TONIC YOGA</t>
  </si>
  <si>
    <t>M849</t>
  </si>
  <si>
    <t>МАТРАС 200*120 SLEEP TONIC YOGA</t>
  </si>
  <si>
    <t>M850</t>
  </si>
  <si>
    <t>МАТРАС 200*140 SLEEP TONIC YOGA</t>
  </si>
  <si>
    <t>M851</t>
  </si>
  <si>
    <t>МАТРАС 200*160 SLEEP TONIC YOGA</t>
  </si>
  <si>
    <t>M852</t>
  </si>
  <si>
    <t>МАТРАС 200*180 SLEEP TONIC YOGA</t>
  </si>
  <si>
    <t>M853</t>
  </si>
  <si>
    <t>МАТРАС 200*200 SLEEP TONIC YOGA</t>
  </si>
  <si>
    <t>M944</t>
  </si>
  <si>
    <t>Матрас 200*080 Scandi Boden</t>
  </si>
  <si>
    <t>M945</t>
  </si>
  <si>
    <t>Матрас 200*090 Scandi Boden</t>
  </si>
  <si>
    <t>M946</t>
  </si>
  <si>
    <t>Матрас 200*120 Scandi Boden</t>
  </si>
  <si>
    <t>M947</t>
  </si>
  <si>
    <t>Матрас 200*140 Scandi Boden</t>
  </si>
  <si>
    <t>M948</t>
  </si>
  <si>
    <t>Матрас 200*160 Scandi Boden</t>
  </si>
  <si>
    <t>M949</t>
  </si>
  <si>
    <t>Матрас 200*180 Scandi Boden</t>
  </si>
  <si>
    <t>M950</t>
  </si>
  <si>
    <t>Матрас 200*080 Scandi Falun</t>
  </si>
  <si>
    <t>M951</t>
  </si>
  <si>
    <t>Матрас 200*090 Scandi Falun</t>
  </si>
  <si>
    <t>M952</t>
  </si>
  <si>
    <t>Матрас 200*120 Scandi Falun</t>
  </si>
  <si>
    <t>M953</t>
  </si>
  <si>
    <t>Матрас 200*140 Scandi Falun</t>
  </si>
  <si>
    <t>M954</t>
  </si>
  <si>
    <t>Матрас 200*160 Scandi Falun</t>
  </si>
  <si>
    <t>M955</t>
  </si>
  <si>
    <t>Матрас 200*180 Scandi Falun</t>
  </si>
  <si>
    <t>M962</t>
  </si>
  <si>
    <t>Матрас 200*080 Scandi Lindome</t>
  </si>
  <si>
    <t>M963</t>
  </si>
  <si>
    <t>Матрас 200*090 Scandi Lindome</t>
  </si>
  <si>
    <t>M964</t>
  </si>
  <si>
    <t>Матрас 200*120 Scandi Lindome</t>
  </si>
  <si>
    <t>M965</t>
  </si>
  <si>
    <t>Матрас 200*140 Scandi Lindome</t>
  </si>
  <si>
    <t>M966</t>
  </si>
  <si>
    <t>Матрас 200*160 Scandi Lindome</t>
  </si>
  <si>
    <t>M967</t>
  </si>
  <si>
    <t>Матрас 200*180 Scandi Lindome</t>
  </si>
  <si>
    <t>M968</t>
  </si>
  <si>
    <t>Матрас 200*080 Scandi Malmo</t>
  </si>
  <si>
    <t>M969</t>
  </si>
  <si>
    <t>Матрас 200*090 Scandi Malmo</t>
  </si>
  <si>
    <t>M970</t>
  </si>
  <si>
    <t>Матрас 200*120 Scandi Malmo</t>
  </si>
  <si>
    <t>M971</t>
  </si>
  <si>
    <t>Матрас 200*140 Scandi Malmo</t>
  </si>
  <si>
    <t>M972</t>
  </si>
  <si>
    <t>Матрас 200*160 Scandi Malmo</t>
  </si>
  <si>
    <t>M973</t>
  </si>
  <si>
    <t>Матрас 200*180 Scandi Malmo</t>
  </si>
  <si>
    <t>M974</t>
  </si>
  <si>
    <t>Матрас 200*080 Scandi Oslo</t>
  </si>
  <si>
    <t>M975</t>
  </si>
  <si>
    <t>Матрас 200*090 Scandi Oslo</t>
  </si>
  <si>
    <t>M976</t>
  </si>
  <si>
    <t>Матрас 200*120 Scandi Oslo</t>
  </si>
  <si>
    <t>M977</t>
  </si>
  <si>
    <t>Матрас 200*140 Scandi Oslo</t>
  </si>
  <si>
    <t>M978</t>
  </si>
  <si>
    <t>Матрас 200*160 Scandi Oslo</t>
  </si>
  <si>
    <t>M979</t>
  </si>
  <si>
    <t>Матрас 200*180 Scandi Oslo</t>
  </si>
  <si>
    <t>M980</t>
  </si>
  <si>
    <t>Матрас 200*080 Scandi Otta</t>
  </si>
  <si>
    <t>M981</t>
  </si>
  <si>
    <t>Матрас 200*090 Scandi Otta</t>
  </si>
  <si>
    <t>M982</t>
  </si>
  <si>
    <t>Матрас 200*120 Scandi Otta</t>
  </si>
  <si>
    <t>M983</t>
  </si>
  <si>
    <t>Матрас 200*140 Scandi Otta</t>
  </si>
  <si>
    <t>M984</t>
  </si>
  <si>
    <t>Матрас 200*160 Scandi Otta</t>
  </si>
  <si>
    <t>M985</t>
  </si>
  <si>
    <t>Матрас 200*180 Scandi Otta</t>
  </si>
  <si>
    <t>M1000</t>
  </si>
  <si>
    <t>Матрас 200*080 Halal Destek</t>
  </si>
  <si>
    <t xml:space="preserve">Мир Матрасов / SONTERY </t>
  </si>
  <si>
    <t>M1001</t>
  </si>
  <si>
    <t>Матрас 200*090 Halal Destek</t>
  </si>
  <si>
    <t>M1002</t>
  </si>
  <si>
    <t>Матрас 200*120 Halal Destek</t>
  </si>
  <si>
    <t>M1003</t>
  </si>
  <si>
    <t>Матрас 200*140 Halal Destek</t>
  </si>
  <si>
    <t>M1004</t>
  </si>
  <si>
    <t>Матрас 200*160 Halal Destek</t>
  </si>
  <si>
    <t>M1005</t>
  </si>
  <si>
    <t>Матрас 200*180 Halal Destek</t>
  </si>
  <si>
    <t>M1006</t>
  </si>
  <si>
    <t>Матрас 200*200 Halal Destek</t>
  </si>
  <si>
    <t>M1007</t>
  </si>
  <si>
    <t>Матрас 200*080 Halal RAHAT</t>
  </si>
  <si>
    <t>M1008</t>
  </si>
  <si>
    <t>Матрас 200*090 Halal RAHAT</t>
  </si>
  <si>
    <t>M1009</t>
  </si>
  <si>
    <t>Матрас 200*120 Halal RAHAT</t>
  </si>
  <si>
    <t>M1010</t>
  </si>
  <si>
    <t>Матрас 200*140 Halal RAHAT</t>
  </si>
  <si>
    <t>M1011</t>
  </si>
  <si>
    <t>Матрас 200*160 Halal RAHAT</t>
  </si>
  <si>
    <t>M1012</t>
  </si>
  <si>
    <t>Матрас 200*180 Halal RAHAT</t>
  </si>
  <si>
    <t>M1013</t>
  </si>
  <si>
    <t>Матрас 200*200 Halal RAHAT</t>
  </si>
  <si>
    <t>M1021</t>
  </si>
  <si>
    <t>Матрас 200*080 Halal Naym</t>
  </si>
  <si>
    <t>M1022</t>
  </si>
  <si>
    <t>Матрас 200*090 Halal Naym</t>
  </si>
  <si>
    <t>M1023</t>
  </si>
  <si>
    <t>Матрас 200*120 Halal Naym</t>
  </si>
  <si>
    <t>M1024</t>
  </si>
  <si>
    <t>Матрас 200*140 Halal Naym</t>
  </si>
  <si>
    <t>M1025</t>
  </si>
  <si>
    <t>Матрас 200*160 Halal Naym</t>
  </si>
  <si>
    <t>M1026</t>
  </si>
  <si>
    <t>Матрас 200*180 Halal Naym</t>
  </si>
  <si>
    <t>M1027</t>
  </si>
  <si>
    <t>Матрас 200*200 Halal Naym</t>
  </si>
  <si>
    <t>M1028</t>
  </si>
  <si>
    <t>Матрас 200*080 Halal Zor</t>
  </si>
  <si>
    <t>M1029</t>
  </si>
  <si>
    <t>Матрас 200*090 Halal Zor</t>
  </si>
  <si>
    <t>M1030</t>
  </si>
  <si>
    <t>Матрас 200*120 Halal Zor</t>
  </si>
  <si>
    <t>M1031</t>
  </si>
  <si>
    <t>Матрас 200*140 Halal Zor</t>
  </si>
  <si>
    <t>M1032</t>
  </si>
  <si>
    <t>Матрас 200*160 Halal Zor</t>
  </si>
  <si>
    <t>M1033</t>
  </si>
  <si>
    <t>Матрас 200*180 Halal Zor</t>
  </si>
  <si>
    <t>M1034</t>
  </si>
  <si>
    <t>Матрас 200*200 Halal Zor</t>
  </si>
  <si>
    <t>M1035</t>
  </si>
  <si>
    <t>Матрас 200*080 Halal Bakim</t>
  </si>
  <si>
    <t>M1036</t>
  </si>
  <si>
    <t>Матрас 200*090 Halal Bakim</t>
  </si>
  <si>
    <t>M1037</t>
  </si>
  <si>
    <t>Матрас 200*120 Halal Bakim</t>
  </si>
  <si>
    <t>M1038</t>
  </si>
  <si>
    <t>Матрас 200*140 Halal Bakim</t>
  </si>
  <si>
    <t>M1039</t>
  </si>
  <si>
    <t>Матрас 200*160 Halal Bakim</t>
  </si>
  <si>
    <t>M1040</t>
  </si>
  <si>
    <t>Матрас 200*180 Halal Bakim</t>
  </si>
  <si>
    <t>M1041</t>
  </si>
  <si>
    <t>Матрас 200*200 Halal Bakim</t>
  </si>
  <si>
    <t>M1042</t>
  </si>
  <si>
    <t>Матрас 200*080 Halal Hazine</t>
  </si>
  <si>
    <t>M1043</t>
  </si>
  <si>
    <t>Матрас 200*090 Halal Hazine</t>
  </si>
  <si>
    <t>M1044</t>
  </si>
  <si>
    <t>Матрас 200*120 Halal Hazine</t>
  </si>
  <si>
    <t>M1045</t>
  </si>
  <si>
    <t>Матрас 200*140 Halal Hazine</t>
  </si>
  <si>
    <t>M1046</t>
  </si>
  <si>
    <t>Матрас 200*160 Halal Hazine</t>
  </si>
  <si>
    <t>M1047</t>
  </si>
  <si>
    <t>Матрас 200*180 Halal Hazine</t>
  </si>
  <si>
    <t>M1048</t>
  </si>
  <si>
    <t>Матрас 200*200 Halal Hazine</t>
  </si>
  <si>
    <t>M1049</t>
  </si>
  <si>
    <t>Матрас 200*080 Harmony Tonus</t>
  </si>
  <si>
    <t>M1050</t>
  </si>
  <si>
    <t>Матрас 200*090 Harmony Tonus</t>
  </si>
  <si>
    <t>M1051</t>
  </si>
  <si>
    <t>Матрас 200*120 Harmony Tonus</t>
  </si>
  <si>
    <t>M1052</t>
  </si>
  <si>
    <t>Матрас 200*140 Harmony Tonus</t>
  </si>
  <si>
    <t>M1053</t>
  </si>
  <si>
    <t>Матрас 200*160 Harmony Tonus</t>
  </si>
  <si>
    <t>M1054</t>
  </si>
  <si>
    <t>Матрас 200*180 Harmony Tonus</t>
  </si>
  <si>
    <t>M1055</t>
  </si>
  <si>
    <t>Матрас 200*200 Harmony Tonus</t>
  </si>
  <si>
    <t>M1056</t>
  </si>
  <si>
    <t>Матрас 200*080 Harmony Energy</t>
  </si>
  <si>
    <t>M1057</t>
  </si>
  <si>
    <t>Матрас 200*090 Harmony Energy</t>
  </si>
  <si>
    <t>M1058</t>
  </si>
  <si>
    <t>Матрас 200*120 Harmony Energy</t>
  </si>
  <si>
    <t>M1059</t>
  </si>
  <si>
    <t>Матрас 200*140 Harmony Energy</t>
  </si>
  <si>
    <t>M1060</t>
  </si>
  <si>
    <t>Матрас 200*160 Harmony Energy</t>
  </si>
  <si>
    <t>M1061</t>
  </si>
  <si>
    <t>Матрас 200*180 Harmony Energy</t>
  </si>
  <si>
    <t>M1062</t>
  </si>
  <si>
    <t>Матрас 200*200 Harmony Energy</t>
  </si>
  <si>
    <t>M1077</t>
  </si>
  <si>
    <t>Матрас 200*080 Harmony Life</t>
  </si>
  <si>
    <t>M1078</t>
  </si>
  <si>
    <t>Матрас 200*090 Harmony Life</t>
  </si>
  <si>
    <t>M1079</t>
  </si>
  <si>
    <t>Матрас 200*120 Harmony Life</t>
  </si>
  <si>
    <t>M1080</t>
  </si>
  <si>
    <t>Матрас 200*140 Harmony Life</t>
  </si>
  <si>
    <t>M1081</t>
  </si>
  <si>
    <t>Матрас 200*160 Harmony Life</t>
  </si>
  <si>
    <t>M1082</t>
  </si>
  <si>
    <t>Матрас 200*180 Harmony Life</t>
  </si>
  <si>
    <t>M1083</t>
  </si>
  <si>
    <t>Матрас 200*200 Harmony Life</t>
  </si>
  <si>
    <t>M1084</t>
  </si>
  <si>
    <t>Матрас 200*080 Harmony Meditation</t>
  </si>
  <si>
    <t>M1085</t>
  </si>
  <si>
    <t>Матрас 200*090 Harmony Meditation</t>
  </si>
  <si>
    <t>M1086</t>
  </si>
  <si>
    <t>Матрас 200*120 Harmony Meditation</t>
  </si>
  <si>
    <t>M1087</t>
  </si>
  <si>
    <t>Матрас 200*140 Harmony Meditation</t>
  </si>
  <si>
    <t>M1088</t>
  </si>
  <si>
    <t>Матрас 200*160 Harmony Meditation</t>
  </si>
  <si>
    <t>M1089</t>
  </si>
  <si>
    <t>Матрас 200*180 Harmony Meditation</t>
  </si>
  <si>
    <t>M1090</t>
  </si>
  <si>
    <t>Матрас 200*200 Harmony Meditation</t>
  </si>
  <si>
    <t>K8.1</t>
  </si>
  <si>
    <t xml:space="preserve"> ОР 190*090 Основание с ламелями  категория ткани</t>
  </si>
  <si>
    <t>K8.2</t>
  </si>
  <si>
    <t xml:space="preserve"> ОР 190*160 Основание с ламелями  категория ткани</t>
  </si>
  <si>
    <t>K8.3</t>
  </si>
  <si>
    <t xml:space="preserve"> ОР 200*080 Основание с ламелями  категория ткани</t>
  </si>
  <si>
    <t>K9</t>
  </si>
  <si>
    <t xml:space="preserve"> ОР 200*090 Основание с ламелями  категория ткани</t>
  </si>
  <si>
    <t>K9.1</t>
  </si>
  <si>
    <t xml:space="preserve"> ОР 200*120 Основание с ламелями  категория ткани</t>
  </si>
  <si>
    <t>K10</t>
  </si>
  <si>
    <t xml:space="preserve"> ОР 200*140 Основание с ламелями  категория ткани</t>
  </si>
  <si>
    <t>K11</t>
  </si>
  <si>
    <t xml:space="preserve"> ОР 200*160 Основание с ламелями  категория ткани</t>
  </si>
  <si>
    <t>K12</t>
  </si>
  <si>
    <t xml:space="preserve"> ОР 200*180 Основание с ламелями  категория ткани</t>
  </si>
  <si>
    <t>K12.1</t>
  </si>
  <si>
    <t xml:space="preserve"> ОР 200*200 Основание с ламелями  категория ткани</t>
  </si>
  <si>
    <t>K13</t>
  </si>
  <si>
    <t xml:space="preserve"> ОР 200*090 Основание с ламелями База  категория ткани</t>
  </si>
  <si>
    <t>K14</t>
  </si>
  <si>
    <t xml:space="preserve"> ОР 200*140 Основание с ламелями База  категория ткани</t>
  </si>
  <si>
    <t>K15</t>
  </si>
  <si>
    <t xml:space="preserve"> ОР 200*160 Основание с ламелями База  категория ткани</t>
  </si>
  <si>
    <t>K16</t>
  </si>
  <si>
    <t xml:space="preserve"> ОР 200*180 Основание с ламелями База  категория ткани</t>
  </si>
  <si>
    <t>K45</t>
  </si>
  <si>
    <t>K46</t>
  </si>
  <si>
    <t>K47</t>
  </si>
  <si>
    <t>K48</t>
  </si>
  <si>
    <t>K49</t>
  </si>
  <si>
    <t>K50</t>
  </si>
  <si>
    <t>K51</t>
  </si>
  <si>
    <t>K52</t>
  </si>
  <si>
    <t>K57</t>
  </si>
  <si>
    <t>K58</t>
  </si>
  <si>
    <t>K59</t>
  </si>
  <si>
    <t>K60</t>
  </si>
  <si>
    <t>K61</t>
  </si>
  <si>
    <t>K62</t>
  </si>
  <si>
    <t>K63</t>
  </si>
  <si>
    <t>K64</t>
  </si>
  <si>
    <t>K149</t>
  </si>
  <si>
    <t>Кровати  200*090 Белла 2 категория ткани</t>
  </si>
  <si>
    <t>K150</t>
  </si>
  <si>
    <t>Кровати  200*140 Белла 2 категория ткани</t>
  </si>
  <si>
    <t>K151</t>
  </si>
  <si>
    <t>Кровати  200*160 Белла 2 категория ткани</t>
  </si>
  <si>
    <t>K152</t>
  </si>
  <si>
    <t>Кровати  200*180 Белла 2 категория ткани</t>
  </si>
  <si>
    <t>K153</t>
  </si>
  <si>
    <t>Кровати с ПМ 200*090 Белла 2 категория ткани</t>
  </si>
  <si>
    <t>K154</t>
  </si>
  <si>
    <t>Кровати с ПМ 200*140 Белла 2 категория ткани</t>
  </si>
  <si>
    <t>K155</t>
  </si>
  <si>
    <t>Кровати с ПМ 200*160 Белла 2 категория ткани</t>
  </si>
  <si>
    <t>K156</t>
  </si>
  <si>
    <t>Кровати с ПМ 200*180 Белла 2 категория ткани</t>
  </si>
  <si>
    <t>K157</t>
  </si>
  <si>
    <t>Кровати  200*090 Белла 3 категория ткани</t>
  </si>
  <si>
    <t>K158</t>
  </si>
  <si>
    <t>Кровати  200*140 Белла 3 категория ткани</t>
  </si>
  <si>
    <t>K159</t>
  </si>
  <si>
    <t>Кровати  200*160 Белла 3 категория ткани</t>
  </si>
  <si>
    <t>K160</t>
  </si>
  <si>
    <t>Кровати  200*180 Белла 3 категория ткани</t>
  </si>
  <si>
    <t>K161</t>
  </si>
  <si>
    <t>Кровати с ПМ 200*090 Белла 3 категория ткани</t>
  </si>
  <si>
    <t>K162</t>
  </si>
  <si>
    <t>Кровати с ПМ 200*140 Белла 3 категория ткани</t>
  </si>
  <si>
    <t>K163</t>
  </si>
  <si>
    <t>Кровати с ПМ 200*160 Белла 3 категория ткани</t>
  </si>
  <si>
    <t>K164</t>
  </si>
  <si>
    <t>Кровати с ПМ 200*180 Белла 3 категория ткани</t>
  </si>
  <si>
    <t>K165</t>
  </si>
  <si>
    <t>Кровать  200*090 Эстер 3 категория ткани</t>
  </si>
  <si>
    <t>K166</t>
  </si>
  <si>
    <t>Кровать  200*140 Эстер 3 категория ткани</t>
  </si>
  <si>
    <t>K167</t>
  </si>
  <si>
    <t>Кровать  200*160 Эстер 3 категория ткани</t>
  </si>
  <si>
    <t>K168</t>
  </si>
  <si>
    <t>Кровать  200*180 Эстер 3 категория ткани</t>
  </si>
  <si>
    <t>K169</t>
  </si>
  <si>
    <t>Кровать ПМ 200*090 Эстер 3 категория ткани</t>
  </si>
  <si>
    <t>K170</t>
  </si>
  <si>
    <t>Кровать ПМ 200*140 Эстер 3 категория ткани</t>
  </si>
  <si>
    <t>K171</t>
  </si>
  <si>
    <t>Кровать ПМ 200*160 Эстер 3 категория ткани</t>
  </si>
  <si>
    <t>K172</t>
  </si>
  <si>
    <t>Кровать ПМ 200*180 Эстер 3 категория ткани</t>
  </si>
  <si>
    <t>K173</t>
  </si>
  <si>
    <t>Кровать  200*090 Кейли 2 категория ткани</t>
  </si>
  <si>
    <t>K174</t>
  </si>
  <si>
    <t>Кровать  200*140 Кейли 2 категория ткани</t>
  </si>
  <si>
    <t>K175</t>
  </si>
  <si>
    <t>Кровать  200*160 Кейли 2 категория ткани</t>
  </si>
  <si>
    <t>K176</t>
  </si>
  <si>
    <t>Кровать  200*180 Кейли 2 категория ткани</t>
  </si>
  <si>
    <t>K177</t>
  </si>
  <si>
    <t>Кровать  200*090 Кейли 3 категория ткани</t>
  </si>
  <si>
    <t>K178</t>
  </si>
  <si>
    <t>Кровать  200*140 Кейли 3 категория ткани</t>
  </si>
  <si>
    <t>K179</t>
  </si>
  <si>
    <t>Кровать  200*160 Кейли 3 категория ткани</t>
  </si>
  <si>
    <t>K180</t>
  </si>
  <si>
    <t>Кровать  200*180 Кейли 3 категория ткани</t>
  </si>
  <si>
    <t>K181</t>
  </si>
  <si>
    <t>Кровать газ.пружины 200*090 Кейли 2 категория ткани</t>
  </si>
  <si>
    <t>K182</t>
  </si>
  <si>
    <t>Кровать газ.пружины 200*140 Кейли 2 категория ткани</t>
  </si>
  <si>
    <t>K183</t>
  </si>
  <si>
    <t>Кровать газ.пружины 200*160 Кейли 2 категория ткани</t>
  </si>
  <si>
    <t>K184</t>
  </si>
  <si>
    <t>Кровать газ.пружины 200*180 Кейли 2 категория ткани</t>
  </si>
  <si>
    <t>K185</t>
  </si>
  <si>
    <t>Кровать газ.пружины 200*090 Кейли 3 категория ткани</t>
  </si>
  <si>
    <t>K186</t>
  </si>
  <si>
    <t>Кровать газ.пружины 200*140 Кейли 3 категория ткани</t>
  </si>
  <si>
    <t>K187</t>
  </si>
  <si>
    <t>Кровать газ.пружины 200*160 Кейли 3 категория ткани</t>
  </si>
  <si>
    <t>K188</t>
  </si>
  <si>
    <t>Кровать газ.пружины 200*180 Кейли 3 категория ткани</t>
  </si>
  <si>
    <t>K189</t>
  </si>
  <si>
    <t>Тумба   Айрис Тк. Dumont категория ткани</t>
  </si>
  <si>
    <t>Мир Матрасов / SONTERY</t>
  </si>
  <si>
    <t>K190</t>
  </si>
  <si>
    <t>Тумба   Айрис Тк. Iris категория ткани</t>
  </si>
  <si>
    <t>K191</t>
  </si>
  <si>
    <t>Тумба   Айрис Тк. Casanova категория ткани</t>
  </si>
  <si>
    <t>K192</t>
  </si>
  <si>
    <t>Тумба   Айрис Тк. Sky velvet категория ткани</t>
  </si>
  <si>
    <t>K264</t>
  </si>
  <si>
    <t>Основание  200*070 Askona 2 категория ткани</t>
  </si>
  <si>
    <t>K265</t>
  </si>
  <si>
    <t>Основание  200*080 Askona 2 категория ткани</t>
  </si>
  <si>
    <t>K266</t>
  </si>
  <si>
    <t>Основание  200*090 Askona 2 категория ткани</t>
  </si>
  <si>
    <t>K267</t>
  </si>
  <si>
    <t>Основание  200*100 Askona 2 категория ткани</t>
  </si>
  <si>
    <t>K268</t>
  </si>
  <si>
    <t>Основание  200*120 Askona 2 категория ткани</t>
  </si>
  <si>
    <t>K269</t>
  </si>
  <si>
    <t>Основание  200*070 Askona 3 категория ткани</t>
  </si>
  <si>
    <t>K270</t>
  </si>
  <si>
    <t>Основание  200*080 Askona 3 категория ткани</t>
  </si>
  <si>
    <t>K271</t>
  </si>
  <si>
    <t>Основание  200*090 Askona 3 категория ткани</t>
  </si>
  <si>
    <t>K272</t>
  </si>
  <si>
    <t>Основание  200*100 Askona 3 категория ткани</t>
  </si>
  <si>
    <t>K273</t>
  </si>
  <si>
    <t>Основание  200*120 Askona 3 категория ткани</t>
  </si>
  <si>
    <t>K274</t>
  </si>
  <si>
    <t>Тумбочка   Классик 2 2 категория ткани</t>
  </si>
  <si>
    <t>K275</t>
  </si>
  <si>
    <t>Тумбочка   Классик 2 3 категория ткани</t>
  </si>
  <si>
    <t>А57</t>
  </si>
  <si>
    <t>Чехол 200*090 Halal Raha</t>
  </si>
  <si>
    <t>А58</t>
  </si>
  <si>
    <t>Чехол 200*140 Halal Raha</t>
  </si>
  <si>
    <t>А59</t>
  </si>
  <si>
    <t>Чехол 200*160 Halal Raha</t>
  </si>
  <si>
    <t>А60</t>
  </si>
  <si>
    <t>Чехол 200*180 Halal Raha</t>
  </si>
  <si>
    <t>А61</t>
  </si>
  <si>
    <t>Чехол 200*200 Halal Raha</t>
  </si>
  <si>
    <t>А67</t>
  </si>
  <si>
    <t>Чехол 200*090 Halal Saflik</t>
  </si>
  <si>
    <t>А68</t>
  </si>
  <si>
    <t>Чехол 200*140 Halal Saflik</t>
  </si>
  <si>
    <t>А69</t>
  </si>
  <si>
    <t>Чехол 200*160 Halal Saflik</t>
  </si>
  <si>
    <t>А70</t>
  </si>
  <si>
    <t>Чехол 200*180 Halal Saflik</t>
  </si>
  <si>
    <t>Подушка Dune</t>
  </si>
  <si>
    <t>А111</t>
  </si>
  <si>
    <t>Подушка 050*070 Halal Denge</t>
  </si>
  <si>
    <t>А112</t>
  </si>
  <si>
    <t>Подушка 050*070 Halal Sahih</t>
  </si>
  <si>
    <t>А126</t>
  </si>
  <si>
    <t>Одеяло 205*140 Halal Hava</t>
  </si>
  <si>
    <t>А127</t>
  </si>
  <si>
    <t>Одеяло 205*172 Halal Hava</t>
  </si>
  <si>
    <t>А128</t>
  </si>
  <si>
    <t>Одеяло 220*200 Halal Hava</t>
  </si>
  <si>
    <t>А179</t>
  </si>
  <si>
    <t>Одеяло 205*140 Aerobamboo</t>
  </si>
  <si>
    <t>А180</t>
  </si>
  <si>
    <t>Одеяло 220*200 Aerobamboo</t>
  </si>
  <si>
    <t>А181</t>
  </si>
  <si>
    <t>Одеяло 205*140 Puffy</t>
  </si>
  <si>
    <t>А182</t>
  </si>
  <si>
    <t>Одеяло 205*172 Puffy</t>
  </si>
  <si>
    <t>А183</t>
  </si>
  <si>
    <t>Одеяло 220*200 Puffy</t>
  </si>
  <si>
    <t>А184</t>
  </si>
  <si>
    <t>Одеяло 205*140 Optima</t>
  </si>
  <si>
    <t>А185</t>
  </si>
  <si>
    <t>Одеяло 220*200 Optima</t>
  </si>
  <si>
    <t>А186</t>
  </si>
  <si>
    <t>Подушка 070*050 Classic 2.0</t>
  </si>
  <si>
    <t>А187</t>
  </si>
  <si>
    <t>Подушка 070*070 Classic 2.0</t>
  </si>
  <si>
    <t>А188</t>
  </si>
  <si>
    <t>Подушка Ecobamboo</t>
  </si>
  <si>
    <t>А189</t>
  </si>
  <si>
    <t>Подушка Aerobamboo Plus</t>
  </si>
  <si>
    <t>А190</t>
  </si>
  <si>
    <t>Подушка Moxie</t>
  </si>
  <si>
    <t>А191</t>
  </si>
  <si>
    <t>Подушка Tonus</t>
  </si>
  <si>
    <t>А192</t>
  </si>
  <si>
    <t>Подушка Ergo Cool</t>
  </si>
  <si>
    <t>А193</t>
  </si>
  <si>
    <t>Подушка Relax 2.0</t>
  </si>
  <si>
    <t>А194</t>
  </si>
  <si>
    <t>Подушка Aerobamboo</t>
  </si>
  <si>
    <t>А196</t>
  </si>
  <si>
    <t>Подушка Adapt Spring</t>
  </si>
  <si>
    <t>А197</t>
  </si>
  <si>
    <t>Подушка Coolness S</t>
  </si>
  <si>
    <t>А198</t>
  </si>
  <si>
    <t>Подушка Coolness M</t>
  </si>
  <si>
    <t>А199</t>
  </si>
  <si>
    <t>Подушка Coolness L</t>
  </si>
  <si>
    <t>А200</t>
  </si>
  <si>
    <t>Подушка Control</t>
  </si>
  <si>
    <t>А201</t>
  </si>
  <si>
    <t>Чехол на матрас 190*080 Just</t>
  </si>
  <si>
    <t>А202</t>
  </si>
  <si>
    <t>Чехол на матрас 190*090 Just</t>
  </si>
  <si>
    <t>А203</t>
  </si>
  <si>
    <t>Чехол на матрас 200*080 Just</t>
  </si>
  <si>
    <t>А204</t>
  </si>
  <si>
    <t>Чехол на матрас 200*090 Just</t>
  </si>
  <si>
    <t>А205</t>
  </si>
  <si>
    <t>Чехол на матрас 200*140 Just</t>
  </si>
  <si>
    <t>А206</t>
  </si>
  <si>
    <t>Чехол на матрас 200*160 Just</t>
  </si>
  <si>
    <t>А207</t>
  </si>
  <si>
    <t>Чехол на матрас 200*180 Just</t>
  </si>
  <si>
    <t>А208</t>
  </si>
  <si>
    <t>Чехол на подушку 070*050 Just</t>
  </si>
  <si>
    <t>А209</t>
  </si>
  <si>
    <t>Чехол на подушку 070*070 Just</t>
  </si>
  <si>
    <t>А211</t>
  </si>
  <si>
    <t>Подушка Downy</t>
  </si>
  <si>
    <t>А212</t>
  </si>
  <si>
    <t>Чехол 190*080*35,6 Local</t>
  </si>
  <si>
    <t>А213</t>
  </si>
  <si>
    <t>Чехол 190*090*35,6 Local</t>
  </si>
  <si>
    <t>А214</t>
  </si>
  <si>
    <t>Чехол 200*080*35,6 Local</t>
  </si>
  <si>
    <t>А215</t>
  </si>
  <si>
    <t>Чехол 200*090*35,6 Local</t>
  </si>
  <si>
    <t>А216</t>
  </si>
  <si>
    <t>Чехол 200*120*35,6 Local</t>
  </si>
  <si>
    <t>А217</t>
  </si>
  <si>
    <t>Чехол 200*140*35,6 Local</t>
  </si>
  <si>
    <t>А218</t>
  </si>
  <si>
    <t>Чехол 200*160*35,6 Local</t>
  </si>
  <si>
    <t>А219</t>
  </si>
  <si>
    <t>Чехол 200*180*35,6 Local</t>
  </si>
  <si>
    <t>А220</t>
  </si>
  <si>
    <t>Чехол 190*080*35,6 Tricot</t>
  </si>
  <si>
    <t>А221</t>
  </si>
  <si>
    <t>Чехол 190*090*35,6 Tricot</t>
  </si>
  <si>
    <t>А222</t>
  </si>
  <si>
    <t>Чехол 200*080*35,6 Tricot</t>
  </si>
  <si>
    <t>А223</t>
  </si>
  <si>
    <t>Чехол 200*090*35,6 Tricot</t>
  </si>
  <si>
    <t>А224</t>
  </si>
  <si>
    <t>Чехол 200*120*35,6 Tricot</t>
  </si>
  <si>
    <t>А225</t>
  </si>
  <si>
    <t>Чехол 200*140*35,6 Tricot</t>
  </si>
  <si>
    <t>А226</t>
  </si>
  <si>
    <t>Чехол 200*160*35,6 Tricot</t>
  </si>
  <si>
    <t>А227</t>
  </si>
  <si>
    <t>Чехол 200*180*35,6 Tricot</t>
  </si>
  <si>
    <t>А228</t>
  </si>
  <si>
    <t>Чехол 190*080 Normal</t>
  </si>
  <si>
    <t>А229</t>
  </si>
  <si>
    <t>Чехол 190*090 Normal</t>
  </si>
  <si>
    <t>А230</t>
  </si>
  <si>
    <t>Чехол 200*080 Normal</t>
  </si>
  <si>
    <t>А231</t>
  </si>
  <si>
    <t>Чехол 200*090 Normal</t>
  </si>
  <si>
    <t>А232</t>
  </si>
  <si>
    <t>Чехол 200*140 Normal</t>
  </si>
  <si>
    <t>А233</t>
  </si>
  <si>
    <t>Чехол 200*160 Normal</t>
  </si>
  <si>
    <t>А234</t>
  </si>
  <si>
    <t>Чехол 200*180 Normal</t>
  </si>
  <si>
    <t>А235</t>
  </si>
  <si>
    <t>Наматрасник 200*080 Topper Base Mini</t>
  </si>
  <si>
    <t>А236</t>
  </si>
  <si>
    <t>Наматрасник 200*090 Topper Base Mini</t>
  </si>
  <si>
    <t>А237</t>
  </si>
  <si>
    <t>Наматрасник 200*120 Topper Base Mini</t>
  </si>
  <si>
    <t>А238</t>
  </si>
  <si>
    <t>Наматрасник 200*140 Topper Base Mini</t>
  </si>
  <si>
    <t>А239</t>
  </si>
  <si>
    <t>Наматрасник 200*160 Topper Base Mini</t>
  </si>
  <si>
    <t>А240</t>
  </si>
  <si>
    <t>Наматрасник 200*180 Topper Base Mini</t>
  </si>
  <si>
    <t>А241</t>
  </si>
  <si>
    <t>Наматрасник 200*200 Topper Base Mini</t>
  </si>
  <si>
    <t>А242</t>
  </si>
  <si>
    <t>Наматрасник 200*080 Topper Latex Mini</t>
  </si>
  <si>
    <t>А243</t>
  </si>
  <si>
    <t>Наматрасник 200*090 Topper Latex Mini</t>
  </si>
  <si>
    <t>А244</t>
  </si>
  <si>
    <t>Наматрасник 200*120 Topper Latex Mini</t>
  </si>
  <si>
    <t>А245</t>
  </si>
  <si>
    <t>Наматрасник 200*140 Topper Latex Mini</t>
  </si>
  <si>
    <t>А246</t>
  </si>
  <si>
    <t>Наматрасник 200*160 Topper Latex Mini</t>
  </si>
  <si>
    <t>А247</t>
  </si>
  <si>
    <t>Наматрасник 200*180 Topper Latex Mini</t>
  </si>
  <si>
    <t>А248</t>
  </si>
  <si>
    <t>Наматрасник 200*200 Topper Latex Mini</t>
  </si>
  <si>
    <t>А249</t>
  </si>
  <si>
    <t>Наматрасник 200*080 Topper Cocos Mini</t>
  </si>
  <si>
    <t>А250</t>
  </si>
  <si>
    <t>Наматрасник 200*090 Topper Cocos Mini</t>
  </si>
  <si>
    <t>А251</t>
  </si>
  <si>
    <t>Наматрасник 200*120 Topper Cocos Mini</t>
  </si>
  <si>
    <t>А252</t>
  </si>
  <si>
    <t>Наматрасник 200*140 Topper Cocos Mini</t>
  </si>
  <si>
    <t>А253</t>
  </si>
  <si>
    <t>Наматрасник 200*160 Topper Cocos Mini</t>
  </si>
  <si>
    <t>А254</t>
  </si>
  <si>
    <t>Наматрасник 200*180 Topper Cocos Mini</t>
  </si>
  <si>
    <t>А255</t>
  </si>
  <si>
    <t>Наматрасник 200*200 Topper Cocos Mini</t>
  </si>
  <si>
    <t>А256</t>
  </si>
  <si>
    <t>НАМАТРАСНИК 200*080 TOPPER MASSAGE MINI</t>
  </si>
  <si>
    <t>А257</t>
  </si>
  <si>
    <t>Наматрасник 200*090 Topper Massage Mini</t>
  </si>
  <si>
    <t>А258</t>
  </si>
  <si>
    <t>Наматрасник 200*120 Topper Massage Mini</t>
  </si>
  <si>
    <t>А259</t>
  </si>
  <si>
    <t>Наматрасник 200*140 Topper Massage Mini</t>
  </si>
  <si>
    <t>А260</t>
  </si>
  <si>
    <t>Наматрасник 200*160 Topper Massage Mini</t>
  </si>
  <si>
    <t>А261</t>
  </si>
  <si>
    <t>Наматрасник 200*180 Topper Massage Mini</t>
  </si>
  <si>
    <t>А262</t>
  </si>
  <si>
    <t>Наматрасник 200*200 Topper Massage Mini</t>
  </si>
  <si>
    <t>А265</t>
  </si>
  <si>
    <t>Чехол на матрас 120*060*017 Kids Terry</t>
  </si>
  <si>
    <t>А266</t>
  </si>
  <si>
    <t>Чехол на матрас 200*080*023 Kids Terry</t>
  </si>
  <si>
    <t>160
180</t>
  </si>
  <si>
    <t>Moms Love (детские)</t>
  </si>
  <si>
    <t>Пример МЦ</t>
  </si>
  <si>
    <t>Более подробная информация</t>
  </si>
  <si>
    <t>https://disk.yandex.ru/d/08fb6ODDp4A50Q</t>
  </si>
  <si>
    <t>Основание с ламелями 200*140</t>
  </si>
  <si>
    <t>Основание с ламелями 200*160</t>
  </si>
  <si>
    <t>Основание с ламелями 200*180</t>
  </si>
  <si>
    <t>Основание с ламелями 200*090</t>
  </si>
  <si>
    <t>Основание с ламелями База 202*092 (200*090)</t>
  </si>
  <si>
    <t>Основание с ламелями База 202*142 (200*140)</t>
  </si>
  <si>
    <t>Основание с ламелями База 202*162 (200*160)</t>
  </si>
  <si>
    <t>Основание с ламелями База 202*182 (200*180)</t>
  </si>
  <si>
    <t>Фото</t>
  </si>
  <si>
    <t>Кровать 200*140 Белла Тк. Iris 902</t>
  </si>
  <si>
    <t>Кровать 200*160 Белла Тк. Sky Velvet 03</t>
  </si>
  <si>
    <t>Кровать 200*180 Белла Тк. Casanova Grey</t>
  </si>
  <si>
    <t>Кровать с ПМ 200*140 Белла Тк. Casanova Stone</t>
  </si>
  <si>
    <t>Кровать с ПМ 200*180 Белла Тк. Iris 902</t>
  </si>
  <si>
    <t>Кровать 200*090 Эстер Тк. Sky Velvet 18</t>
  </si>
  <si>
    <t>Кровать 200*140 Эстер Тк. Casanova Milk</t>
  </si>
  <si>
    <t>Кровать 200*160 Эстер Тк. Casanova Ice</t>
  </si>
  <si>
    <t>Кровать 200*180 Эстер Тк. Sky Velvet 21</t>
  </si>
  <si>
    <t>Кровать с ПМ 200*090 Эстер Тк. Casanova rose</t>
  </si>
  <si>
    <t>Кровать с ПМ 200*140 Эстер Тк. Casanova Stone</t>
  </si>
  <si>
    <t>Кровать с ПМ 200*160 Эстер Тк. Sky Velvet 18</t>
  </si>
  <si>
    <t>Кровать с ПМ 200*180 Эстер Тк. Sky Velvet 21</t>
  </si>
  <si>
    <t>Кровать с ПМ 200*180 Кейли Тк. Dumont 02</t>
  </si>
  <si>
    <t>Кровать с ПМ 200*160 Кейли Тк. Sky Velvet 16</t>
  </si>
  <si>
    <t>Кровать с ПМ 200*090 Кейли Тк. Casanova Rose</t>
  </si>
  <si>
    <t>Кровать с ПМ 200*140 Кейли Тк. Sky Velvet 03</t>
  </si>
  <si>
    <t>Кровать 200*160 Кейли Тк. Sky Velvet 03</t>
  </si>
  <si>
    <t>Кровать 200*180 Кейли Тк. Casanova Grass</t>
  </si>
  <si>
    <t>МЦ</t>
  </si>
  <si>
    <t xml:space="preserve">Верхний слой: тк. трикотаж (100% полиэстер)
Водонепроницаемый защитный слой (TPU)
Боковая часть: 100 % полиэстер
</t>
  </si>
  <si>
    <t>Верхний слой: тк. трикотаж 100% Tencel
Водонепроницаемый защитный слой (TPU) 
Боковая часть: 100 % полиэстер</t>
  </si>
  <si>
    <t>Верхний слой: тк. махра (70% хлопок, 30% полиэстер)
Водонепроницаемый защитный слой (TPU)
Боковая часть: 100 % полиэстер</t>
  </si>
  <si>
    <t>Наименование МЦ</t>
  </si>
  <si>
    <t>Ткань чехла: тк. микрофибра (100% полиэстер)   Наполнитель: 15% волокно на основе эвкалипта, 85% полиэфирное волокно
Плотность наполнителя: 180г/м2</t>
  </si>
  <si>
    <t>Ткань чехла: тк. микрофибра, 100% полиэстер   Наполнитель: полиэфирное волокно 
Плотность наполнителя: 180г/м2</t>
  </si>
  <si>
    <t>Ткань чехла: тк. микрофибра (100% полиэстер)
Наполнитель: 15% эвкалиптовое волокно,
 85% полиэфирное волокно
Плотность наполнителя: 180г/м2</t>
  </si>
  <si>
    <t>Верхний слой: тк. махра (70% хлопок, 30% полиэстер)
Водонепроницаемый защитный слой (TPU)
Крепление: 4 резинки</t>
  </si>
  <si>
    <t>Информация о коллекции</t>
  </si>
  <si>
    <t>https://disk.yandex.ru/d/shVKEMDBNOZjvw</t>
  </si>
  <si>
    <t>Матрас 160*080 Mom's Love Baby
Матрас 180*080 Mom's Love Baby</t>
  </si>
  <si>
    <t>Матрас 190*080 Mom's Love Baby
Матрас 195*080 Mom's Love Baby
Матрас 200*080 Mom's Love Baby</t>
  </si>
  <si>
    <t>Матрас 190*090 Mom's Love Baby
Матрас 195*090 Mom's Love Baby
Матрас 200*090 Mom's Love Baby</t>
  </si>
  <si>
    <t xml:space="preserve">1. Натуральный хлопковый чехол, стеганый на полиэфирном волокне
2. Пена AirFoam Technology 
3. Войлок 
4. Пружинная система Mini Pocket  h-7,5 cm
5. Усиление по периметру 
h ≈ 13 см
max нагрузка:   90  кг
расширенная гарантия:  36 месяцев
жесткость: средняя
тип матраса: двусторонний
</t>
  </si>
  <si>
    <t>Матрас 160*080 Mom's Love Young
Матрас 180*080 Mom's Love Young</t>
  </si>
  <si>
    <t>Матрас 190*080 Mom's Love Young
Матрас 195*080 Mom's Love Young
Матрас 200*080 Mom's Love Young</t>
  </si>
  <si>
    <t>Матрас 190*090 Mom's Love Young
Матрас 195*090 Mom's Love Young
Матрас 200*090 Mom's Love Young</t>
  </si>
  <si>
    <t xml:space="preserve">1. Натуральный хлопковый чехол, стеганый на полиэфирном волокне
2. Кокосовая плита
3. Пружинная система Mini Pocket  h-7,5 cm
4. Усиление по периметру  
h ≈ 12 см
max нагрузка:    90 кг
расширенная гарантия:   36 месяцев
жесткость: выше средней
тип матраса: двусторонний
</t>
  </si>
  <si>
    <t>Матрас 160*080 Mom's Love Junior
Матрас 180*080 Mom's Love Junior</t>
  </si>
  <si>
    <t>Матрас 190*080 Mom's Love Junior
Матрас 195*080 Mom's Love Junior
Матрас 200*080 Mom's Love Junior</t>
  </si>
  <si>
    <t>Матрас 190*090 Mom's Love Junior
Матрас 195*090 Mom's Love Junior
Матрас 200*090 Mom's Love Junior</t>
  </si>
  <si>
    <t xml:space="preserve">1. Натуральный хлопковый чехол, стеганый на полиэфирном волокне
2. Кокосовая плита
3. Пружинная система Pocket  h-12 cm
4. Усиление по периметру 
h ≈ 15 см
max нагрузка: 90   кг
расширенная гарантия:   36 месяцев
жесткость: выше средней
тип матраса: двусторонний
</t>
  </si>
  <si>
    <t>Матрас 160*080 Mom's Love Teenager
Матрас 180*080 Mom's Love Teenager</t>
  </si>
  <si>
    <t>Матрас 190*080 Mom's Love Teenager
Матрас 195*080 Mom's Love Teenager
Матрас 200*080 Mom's Love Teenager</t>
  </si>
  <si>
    <t>Матрас 190*090 Mom's Love Teenager
Матрас 195*090 Mom's Love Teenager
Матрас 200*090 Mom's Love Teenager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</si>
  <si>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</si>
  <si>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</si>
  <si>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</si>
  <si>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https://disk.yandex.ru/d/-Mj2XLVSSKAg0Q</t>
  </si>
  <si>
    <t>https://disk.yandex.ru/d/YSAWg2XUJEL-Yw</t>
  </si>
  <si>
    <t>1. Чехол из жаккарда, стеганый на полиэфирном волокне (на молнии)
2. Пена AirFlow Foam с массажным эффектом
h ≈ 9 см
max нагрузка: 110 кг
расширенная гарантия: 3 года 
жесткость: средняя
тип матраса: односторонний</t>
  </si>
  <si>
    <t>1. Чехол из трикотажа, стеганый на полиэфирном волокне (на молнии)
2. Пена AirFlow Foam с массажным эффектом
h ≈ 18 см
max нагрузка: 110 кг
расширенная гарантия:  3 года
жесткость: средняя
тип матраса: односторонний</t>
  </si>
  <si>
    <t>1. Чехол из трикотажа, стеганый на полиэфирном волокне (на молнии)
2. Пена AirFlow Foam
3. Войлок
4. Pocket Support Аnatomic 
5. Усиление по периметру                                                                   
6. Войлок
h ≈ 18 см
max нагрузка: 140 кг
расширенная гарантия: 10 лет
жесткость: средняя
тип матраса: односторонний</t>
  </si>
  <si>
    <t>1. Чехол из трикотажа, стеганый на полиэфирном волокне (на молнии)
2. Пена AirFlow Foam                                                                               
3. Кокос 
4. Лен
5. Pocket Support Аnatomic 
6. Усиление по периметру                                                                          
7. Войлок
 h ≈ 20 см
max нагрузка: 140 кг
расширенная гарантия: 10 лет
жесткость: выше средней
тип матраса: односторонний</t>
  </si>
  <si>
    <t>1. Чехол из трикотажа, стеганый на полиэфирном волокне (на молнии)
2. Пена AirFlow Foam
3. Войлок
4. Pocket Support Аnatomic Hard
5. Усиление по периметру                                                                
6. Пена AirFlow Foam
h ≈ 23 см
max нагрузка: 150 кг
расширенная гарантия: 10 лет
жесткость: высокая
тип матраса: односторонний</t>
  </si>
  <si>
    <t>1. Чехол из трикотажа, стеганый на полиэфирном волокне (на молнии)
2. Пена AirFlow Foam
3. Войлок
4. Pocket Support Аnatomic Hard
5. Усиление по периметру                                                                
6. Пена AirFlow Foam
h ≈ 24 см
max нагрузка: 150 кг
расширенная гарантия: 25 лет
жесткость: высокая
тип матраса: односторонний</t>
  </si>
  <si>
    <r>
      <t xml:space="preserve">Коллекция HALAL (ХАЛЯЛЬ) -
</t>
    </r>
    <r>
      <rPr>
        <sz val="20"/>
        <rFont val="Calibri"/>
        <family val="2"/>
        <charset val="204"/>
        <scheme val="minor"/>
      </rPr>
      <t>УНИКАЛЬНАЯ КОЛЛЕКЦИЯ МАТРАСОВ ПОВЫШЕННОЙ ЖЕСТКОСТИ ИЗ ЭКОЛОГИЧНЫХ МАТЕРИАЛОВ 
(получен сертификат «Халяль» на матрасы и аксессуары)</t>
    </r>
  </si>
  <si>
    <t>https://disk.yandex.ru/d/Qy_8TaV8qxyI2g</t>
  </si>
  <si>
    <t xml:space="preserve">1.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h-15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20 см
max нагрузка: 140 кг
расширенная гарантия: 25 лет
жесткость: выше средней
тип матраса: односторонний </t>
  </si>
  <si>
    <t>1. Трикотаж, стеганый на полиэфирном волокне и упругой пене                                                                          
2. пена Orto Foam с микромассажным эффектом                                                                      
3. Белый войлок                                                             
4. Пружинная система Pocket h-15 см                           
5. Белый войлок 
6. Бикокос
7. Пена Orto Foam                                                               
8. Услиление по периметру      
h ≈ 26 см
max нагрузка: 140 кг
расширенная гарантия: 25  лет
жесткость: выше средней/средняя 
тип матраса: разносторонний</t>
  </si>
  <si>
    <t>Матрас 200*080 Halal Rahat</t>
  </si>
  <si>
    <t>Матрас 200*090 Halal Rahat</t>
  </si>
  <si>
    <t>Матрас 200*120 Halal Rahat</t>
  </si>
  <si>
    <t>Матрас 200*140 Halal Rahat</t>
  </si>
  <si>
    <t>Матрас 200*160 Halal Rahat</t>
  </si>
  <si>
    <t>Матрас 200*180 Halal Rahat</t>
  </si>
  <si>
    <t>Матрас 200*200 Halal Rahat</t>
  </si>
  <si>
    <t>1. Объемный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h-18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23 см
max нагрузка: 140  кг
расширенная гарантия: 25 лет
жесткость: выше средней
тип матраса: односторонний</t>
  </si>
  <si>
    <t>1. Объемный трикотаж, стеганый на полиэфирном волокне и упругой пене                                                                          
2. Упругая пена  Orto Foam
3. Бикокос                                                                       
4. Белый войлок                                                             
5. Пружинная система Pocket h-18 см                           
6. Белый войлок                                                                
7. Услиление по периметру                                         
8. Жаккард, стеганый на полиэфирном волокне
h ≈ 25 см
max нагрузка: 140  кг
расширенная гарантия:25  лет
жесткость: экстражесткий
тип матраса: односторонний</t>
  </si>
  <si>
    <t xml:space="preserve">1. Объемный трикотаж, стеганый на полиэфирном волокне и упругой пене                                                                          
2. Латекс                                                                             
3. Пена повышенной жесткости HR                                                                         
4. Лен                                                                                       
5. Пружинная система Pocket h-18 см                           
6. Лен                                                                               
7. Услиление по периметру                                         
8. Жаккард, стеганый на полиэфирном волокне
h ≈ 27 см
max нагрузка: 140  кг
расширенная гарантия: 25 лет
жесткость: выше средней
тип матраса: односторонний      </t>
  </si>
  <si>
    <t>1. Объемный трикотаж, стеганый на полиэфирном волокне и упругой пене                                                                          
2. Пена Memory Foam                                                                           
3. Пена Orto Foam                                                                         
4. Белый войлок                                                                                  
5. Пружинная система Pocket h-18 см                           
6. Белый войлок                                                                          
7. Услиление по периметру                                         
8. Жаккард, стеганый на полиэфирном волокне
h ≈ 31 см
max нагрузка: 140  кг
расширенная гарантия: 25 лет
жесткость: средняя
тип матраса: односторонний</t>
  </si>
  <si>
    <t>https://disk.yandex.ru/d/u80U_OolqGYjDA</t>
  </si>
  <si>
    <t>1. Трикотаж, стеганый на объемном полиэфирном волокне и упругой пене
2. Объемный войлок
3. Пружинная система независимых пружин Anatomic 7zones
4. Усиление по периметру 
h ≈ 20 см
max нагрузка: 130 кг
расширенная гарантия: 25 лет
жесткость: средняя
тип матраса: двусторонний</t>
  </si>
  <si>
    <t>1. Трикотаж, стеганый на объемном полиэфирном волокне и упругой пене
2. Упругая пена
3. Войлок
4.Пружинная система независимых пружин Anatomic 7zones
5. Усиление по периметру 
h ≈ 23 см
max нагрузка: 140 кг
расширенная гарантия: 25 лет
жесткость: средняя
тип матраса: двусторонний</t>
  </si>
  <si>
    <t>1. Премиальный трикотаж, стеганый на объемном полиэфирном волокне и упругой пене
2. Упругая пена
3. Инновационный материал BICOCOS
4. Пружинная система независимых пружин Anatomic 7zones
5. Усиление по периметру 
h ≈ 25 см
max нагрузка: 140 кг
расширенная гарантия: 25 лет
жесткость: средняя
тип матраса: двусторонний</t>
  </si>
  <si>
    <t>1. Трикотаж с волокнами Канабис, стеганый на объемном полиэфирном волокне и упругой пене
2. Пена с ионом Silver                                                                      3. Натуральный кокос
4. Пружинная система независимых пружин Anatomic Hard 7zones
5. Усиление по периметру 
h ≈ 24 см
max нагрузка: 150 кг
расширенная гарантия: 25 лет
жесткость: выше средней
тип матраса: двусторонний</t>
  </si>
  <si>
    <t>https://disk.yandex.ru/d/nx77iJbPnvh4Vw</t>
  </si>
  <si>
    <t>1. Мягкий трикотажный чехол Antistress
2. Антибактериальная пена с экстрактом эвкалипта
3. Термовойлок
4. Пружинный блок 9 zone Hard Pro
5. Усиленный борт по периметру 
h ≈ 23 см
max нагрузка: 140 кг
расширенная гарантия: 25 лет
жесткость: ниже средней
тип матраса: двусторонний</t>
  </si>
  <si>
    <t>Матрас 200*080 Sleep Tonic Yoga</t>
  </si>
  <si>
    <t>Матрас 200*090 Sleep Tonic Yoga</t>
  </si>
  <si>
    <t>Матрас 200*120 Sleep Tonic Yoga</t>
  </si>
  <si>
    <t>Матрас 200*140 Sleep Tonic Yoga</t>
  </si>
  <si>
    <t>Матрас 200*160 Sleep Tonic Yoga</t>
  </si>
  <si>
    <t>Матрас 200*180 Sleep Tonic Yoga</t>
  </si>
  <si>
    <t>Матрас 200*200 Sleep Tonic Yoga</t>
  </si>
  <si>
    <t xml:space="preserve">1. Мягкий трикотажный чехол Antistress
2. Антибактериальная пена с экстрактом эвкалипта
3. Упругий Nanofoam
4. Пружинный блок 9 zone Hard Pro
5. Натуральный кокос
5. Усиленный борт по периметру
h ≈ 23 см
max нагрузка: 140 кг
расширенная гарантия: 25 лет
жесткость: средняя /выше средней
тип матраса: разносторонний
</t>
  </si>
  <si>
    <t>Матрас 200*080 Sleep Tonic Lotos</t>
  </si>
  <si>
    <t>Матрас 200*090 Sleep Tonic Lotos</t>
  </si>
  <si>
    <t>Матрас 200*120 Sleep Tonic Lotos</t>
  </si>
  <si>
    <t>Матрас 200*140 Sleep Tonic Lotos</t>
  </si>
  <si>
    <t>Матрас 200*160 Sleep Tonic Lotos</t>
  </si>
  <si>
    <t>Матрас 200*180 Sleep Tonic Lotos</t>
  </si>
  <si>
    <t>Матрас 200*200 Sleep Tonic Lotos</t>
  </si>
  <si>
    <t>1. Мягкий трикотажный чехол Antistress
2. Антибактериальная пена с экстрактом эвкалипта
3. Пружинный блок 9 zone Hard Pro
4. Натуральный кокос
5. Усиленный борт по периметру
h ≈ 24 см
max нагрузка: 140 кг
расширенная гарантия: 25 лет
жесткость: средняя
тип матраса: двусторонний</t>
  </si>
  <si>
    <t>Матрас 200*080 Sleep Tonic Sansara</t>
  </si>
  <si>
    <t>Матрас 200*090 Sleep Tonic Sansara</t>
  </si>
  <si>
    <t>Матрас 200*120 Sleep Tonic Sansara</t>
  </si>
  <si>
    <t>Матрас 200*140 Sleep Tonic Sansara</t>
  </si>
  <si>
    <t>Матрас 200*160 Sleep Tonic Sansara</t>
  </si>
  <si>
    <t>Матрас 200*180 Sleep Tonic Sansara</t>
  </si>
  <si>
    <t>Матрас 200*200 Sleep Tonic Sansara</t>
  </si>
  <si>
    <t>1. Мягкий трикотажный чехол Antistress
2. Антибактериальная пена с экстрактом эвкалипта
3. Упругий Nanofoam
3. Пружинный блок 9 zone Hard Pro
4. Натуральный кокос
5. Усиленный борт по периметру
h ≈ 27 см
max нагрузка: 140  кг
расширенная гарантия: 25 лет
жесткость: выше средней
тип матраса: двусторонний</t>
  </si>
  <si>
    <t>Матрас 200*080 Sleep Tonic Guru</t>
  </si>
  <si>
    <t>Матрас 200*090 Sleep Tonic Guru</t>
  </si>
  <si>
    <t>Матрас 200*120 Sleep Tonic Guru</t>
  </si>
  <si>
    <t>Матрас 200*140 Sleep Tonic Guru</t>
  </si>
  <si>
    <t>Матрас 200*160 Sleep Tonic Guru</t>
  </si>
  <si>
    <t>Матрас 200*180 Sleep Tonic Guru</t>
  </si>
  <si>
    <t>Матрас 200*200 Sleep Tonic Guru</t>
  </si>
  <si>
    <t>https://disk.yandex.ru/d/jex-rn7_wWXLYQ</t>
  </si>
  <si>
    <t>1. Мягкий трикотажный чехол 
2. Пена повышенной плотности EcoLast
3. 5-зональный пружинный блок Multipocket
3. Термовойлок
4. Инновационный наполнитель бикокос
5. Усиление по периметру матраса
h ≈ 24 см
max нагрузка: 140 кг
расширенная гарантия: 25 лет
жесткость: средняя/высокая
тип матраса: разносторонний</t>
  </si>
  <si>
    <t>Матрас 200*080 Comfort Support</t>
  </si>
  <si>
    <t>Матрас 200*090 Comfort Support</t>
  </si>
  <si>
    <t>Матрас 200*120 Comfort Support</t>
  </si>
  <si>
    <t>Матрас 200*140 Comfort Support</t>
  </si>
  <si>
    <t>Матрас 200*160 Comfort Support</t>
  </si>
  <si>
    <t>Матрас 200*180 Comfort Support</t>
  </si>
  <si>
    <t>Матрас 200*200 Comfort Support</t>
  </si>
  <si>
    <t>1. Мягкий трикотажный чехол 
2. Инновационный наполнитель бикокос
3.  5-зональный пружинный блок Multipocket
4. Массажная пена CellFoam
5. Термовойлок 
6. Усиление по периметру матраса
h ≈ 23 см
max нагрузка: 140  кг
расширенная гарантия: 25 лет
жесткость: средняя/ выше средней
тип матраса: разносторонний</t>
  </si>
  <si>
    <t>Матрас 200*080 Comfort Alternative</t>
  </si>
  <si>
    <t>Матрас 200*090 Comfort Alternative</t>
  </si>
  <si>
    <t>Матрас 200*120 Comfort Alternative</t>
  </si>
  <si>
    <t>Матрас 200*140 Comfort Alternative</t>
  </si>
  <si>
    <t>Матрас 200*160 Comfort Alternative</t>
  </si>
  <si>
    <t>Матрас 200*180 Comfort Alternative</t>
  </si>
  <si>
    <t>Матрас 200*200 Comfort Alternative</t>
  </si>
  <si>
    <t>1. Мягкий трикотажный чехол 
2. Пена повышенной плотности EcoLast
3.  5-зональный пружинный блок Multipocket
3. Термовойлок
4. Усиление по периметру матраса
h ≈ 24 см
max нагрузка: 140  кг
расширенная гарантия: 25 лет
жесткость: средняя
тип матраса: двусторонний</t>
  </si>
  <si>
    <t>Матрас 200*080 Comfort Soft</t>
  </si>
  <si>
    <t>Матрас 200*090 Comfort Soft</t>
  </si>
  <si>
    <t>Матрас 200*120 Comfort Soft</t>
  </si>
  <si>
    <t>Матрас 200*140 Comfort Soft</t>
  </si>
  <si>
    <t>Матрас 200*160 Comfort Soft</t>
  </si>
  <si>
    <t>Матрас 200*180 Comfort Soft</t>
  </si>
  <si>
    <t>Матрас 200*200 Comfort Soft</t>
  </si>
  <si>
    <t>Матрас 200*080 Comfort Medium</t>
  </si>
  <si>
    <t>Матрас 200*090 Comfort Medium</t>
  </si>
  <si>
    <t>Матрас 200*120 Comfort Medium</t>
  </si>
  <si>
    <t>Матрас 200*140 Comfort Medium</t>
  </si>
  <si>
    <t>Матрас 200*160 Comfort Medium</t>
  </si>
  <si>
    <t>Матрас 200*180 Comfort Medium</t>
  </si>
  <si>
    <t>Матрас 200*200 Comfort Medium</t>
  </si>
  <si>
    <t>1. Приятный на ощупь велюровый чехол
2. Вязкоэластичная пена Memorix
3. Пена повышенной плотности EcoLast
4. Термовойлок
5.  5-зональный пружинный блок Multipocket
6. Инновационный наполнитель бикокос
7. Усиление по периметру матраса
8. Мягкий трикотажный чехол
h ≈ 25 см
max нагрузка: 140  кг
расширенная гарантия: 25 лет
жесткость: высокая/ ниже среднего
тип матраса: разносторонний</t>
  </si>
  <si>
    <t>Матрас 200*080 Comfort Extra</t>
  </si>
  <si>
    <t>Матрас 200*090 Comfort Extra</t>
  </si>
  <si>
    <t>Матрас 200*120 Comfort Extra</t>
  </si>
  <si>
    <t>Матрас 200*140 Comfort Extra</t>
  </si>
  <si>
    <t>Матрас 200*160 Comfort Extra</t>
  </si>
  <si>
    <t>Матрас 200*180 Comfort Extra</t>
  </si>
  <si>
    <t>Матрас 200*200 Comfort Extra</t>
  </si>
  <si>
    <t>https://disk.yandex.ru/d/PTYmA-aY6Xidtg</t>
  </si>
  <si>
    <t>Матрас 200*080 Infinity Elegant</t>
  </si>
  <si>
    <t>Матрас 200*090 Infinity Elegant</t>
  </si>
  <si>
    <t>Матрас 200*120 Infinity Elegant</t>
  </si>
  <si>
    <t>Матрас 200*140 Infinity Elegant</t>
  </si>
  <si>
    <t>Матрас 200*160 Infinity Elegant</t>
  </si>
  <si>
    <t>Матрас 200*180 Infinity Elegant</t>
  </si>
  <si>
    <t>Матрас 200*200 Infinity Elegant</t>
  </si>
  <si>
    <t>Матрас 200*080 Infinity Grand</t>
  </si>
  <si>
    <t>Матрас 200*090 Infinity Grand</t>
  </si>
  <si>
    <t>Матрас 200*120 Infinity Grand</t>
  </si>
  <si>
    <t>Матрас 200*140 Infinity Grand</t>
  </si>
  <si>
    <t>Матрас 200*160 Infinity Grand</t>
  </si>
  <si>
    <t>Матрас 200*180 Infinity Grand</t>
  </si>
  <si>
    <t>Матрас 200*200 Infinity Grand</t>
  </si>
  <si>
    <t>Матрас 200*080 Infinity Perfection</t>
  </si>
  <si>
    <t>Матрас 200*090 Infinity Perfection</t>
  </si>
  <si>
    <t>Матрас 200*120 Infinity Perfection</t>
  </si>
  <si>
    <t>Матрас 200*140 Infinity Perfection</t>
  </si>
  <si>
    <t>Матрас 200*160 Infinity Perfection</t>
  </si>
  <si>
    <t>Матрас 200*180 Infinity Perfection</t>
  </si>
  <si>
    <t>Матрас 200*200 Infinity Perfection</t>
  </si>
  <si>
    <t>Матрас 200*080 Infinity Style</t>
  </si>
  <si>
    <t>Матрас 200*090 Infinity Style</t>
  </si>
  <si>
    <t>Матрас 200*120 Infinity Style</t>
  </si>
  <si>
    <t>Матрас 200*140 Infinity Style</t>
  </si>
  <si>
    <t>Матрас 200*160 Infinity Style</t>
  </si>
  <si>
    <t>Матрас 200*180 Infinity Style</t>
  </si>
  <si>
    <t>Матрас 200*200 Infinity Style</t>
  </si>
  <si>
    <t>Декларации по ссылке:</t>
  </si>
  <si>
    <t>Основание Askona 200*070 h-20 Тк. Dumont 08 ножка h-100</t>
  </si>
  <si>
    <t>Основание Askona 200*080 h-20 Тк. Dumont 10 ножка h-120</t>
  </si>
  <si>
    <t>Основание Askona 200*090 h-20 Тк. Iris 507 ножка h-120</t>
  </si>
  <si>
    <t>Основание Askona 200*100 h-20 Тк. Iris 507 ножка h-60</t>
  </si>
  <si>
    <t>Основание Askona 200*120 h-20 Тк. Iris 511 ножка h-120</t>
  </si>
  <si>
    <t>Основание Askona 200*070 h-20 Тк. Sky Velvet 40 ножка h-100</t>
  </si>
  <si>
    <t>Основание Askona 200*080 h-20 Тк. Casanova Beige ножка h-120</t>
  </si>
  <si>
    <t>Основание Askona 200*090 h-20 Тк. Sky Velvet 40 ножка h-120</t>
  </si>
  <si>
    <t>Основание Askona 200*100 h-20 Тк. Sky Velvet 02 ножка h-60</t>
  </si>
  <si>
    <t>Основание Askona 200*120 h-20 Тк. Sky Velvet 02 ножка h-60</t>
  </si>
  <si>
    <t>Основание с ламелями 190*090</t>
  </si>
  <si>
    <t>Основание с ламелями 190*160</t>
  </si>
  <si>
    <t>Основание с ламелями 200*080</t>
  </si>
  <si>
    <t>Основание с ламелями 200*120</t>
  </si>
  <si>
    <t>Основание с ламелями 200*200</t>
  </si>
  <si>
    <t>2 категория</t>
  </si>
  <si>
    <t>Ткань чехла: тк. тик (100% хлопок)
Наполнитель подушки: икусственный лебяжий пух</t>
  </si>
  <si>
    <t>Dune (Дюна)</t>
  </si>
  <si>
    <t>Ткань чехла: тк. микрофибра (100% полиэстер)
Наполнитель подушки: "верблюжий пух" (30% верблюжья шерсть, 70% силиконовые волокна)</t>
  </si>
  <si>
    <t xml:space="preserve">Внешний чехол: тк. трикотаж PILLOW вискоза
Наполнитель: блок независимых мини-пружин + полиэфирное волокно (100% полиэфир)
Внутренний чехол: тк. микрофибра (100 % полиэстер)
</t>
  </si>
  <si>
    <t>Ткань чехла: микрофибра, стеганая на синтепоне (100% полиэстер)
Наполнитель подушки: аэробамбук (10% волокно бамбука, 90% полиэфирное волокно)</t>
  </si>
  <si>
    <t>Ткань чехла: тк. Tencel 
Наполнитель: аэробамбук (10% бамбук, 90% полиэфирное волокно)</t>
  </si>
  <si>
    <t xml:space="preserve">Ткань чехла:  микрофибра (100% полиэстер)
Наполнитель: латексная крошка (70% латексная крошка, 30% полиэфирное волокно)
</t>
  </si>
  <si>
    <t>Ткань чехла: тк. тик (100% хлопок)   Наполнитель: 40% пух, 60% перо</t>
  </si>
  <si>
    <t>Ткань чехла: тк. тик (100% хлопок)
Наполнитель: аэробамбук (10% волокна бамбука, 90% полиэфирное волокно)</t>
  </si>
  <si>
    <t>Ткань чехла: тк. Tencel 
Наполнитель: аэробамбук (10% волокна бамбука, 90% полиэфирное волокно)</t>
  </si>
  <si>
    <t>Подушка 050*070 Halal
Sahih</t>
  </si>
  <si>
    <t>Внешний чехол: 
1 сторона: трикотаж 51.5% полиэтилен, 48.5% полиэстер (100 % ПЭТ); 
2 сторона:  трикотаж 99 % полиэстер, 1% спандекс 
Наполнитель: пена с эффектом памяти</t>
  </si>
  <si>
    <t>Наматрасник 200*080 Topper Massage Mini</t>
  </si>
  <si>
    <t>Чехол: Трикотаж, стеганый на синтепоне
Наполнитель: пена Orto Foam, слой кокосового волокна
4 резинки по углам для крепления к спальному месту
h ≈ 3 см
гарантия: 36 месяцев</t>
  </si>
  <si>
    <t>Чехол: трикотаж, стеганый на синтепоне
Наполнитель: пена Orto Foam с массажным эффектом
4 резинки по углам для крепления к спальному месту
h ≈ 3 см
гарантия: 36 месяцев</t>
  </si>
  <si>
    <t>Чехол: трикотаж, стеганый на синтепоне
Наполнитель: пена Orto Foam
4 резинки по углам для крепления к спальному месту
h ≈ 2,5 см
гарантия: 36 месяцев</t>
  </si>
  <si>
    <t>Чехол: Трикотаж, стеганый на синтепоне
Наполнитель: пена Orto Foam, латекс
4 резинки по углам для крепления к спальному месту
h ≈ 3,5 см
гарантия: 36 месяцев</t>
  </si>
  <si>
    <t>https://disk.yandex.ru/d/53uDFibL4gTmRw </t>
  </si>
  <si>
    <t>https://disk.yandex.ru/d/53uDFibL4gTmRw</t>
  </si>
  <si>
    <t>https://disk.yandex.ru/d/AuNRyoDeawizrA </t>
  </si>
  <si>
    <t>https://disk.yandex.ru/d/QPnGF0h9m3baQQ</t>
  </si>
  <si>
    <t>1. Допустимое отклонение в габаритах матраса (ШхГхВ) +/- 1 см</t>
  </si>
  <si>
    <t xml:space="preserve">Верхний слой: тк. махра (70% хлопок, 30% полиэстер)
Водонепроницаемый защитный слой (TPU)
Крепление: 4 резинки
</t>
  </si>
  <si>
    <t xml:space="preserve">Чехол 200*090 Halal Saflik </t>
  </si>
  <si>
    <t xml:space="preserve">Чехол 200*140 Halal Saflik </t>
  </si>
  <si>
    <t xml:space="preserve">Чехол 200*160 Halal Saflik </t>
  </si>
  <si>
    <t xml:space="preserve">Чехол 200*180 Halal Saflik </t>
  </si>
  <si>
    <t>Чехол 190*080*35,6 local</t>
  </si>
  <si>
    <t>Чехол 200*080*35,6 local</t>
  </si>
  <si>
    <t>Чехол 200*090*35,6 local</t>
  </si>
  <si>
    <t>Чехол 200*120*35,6 local</t>
  </si>
  <si>
    <t>Чехол 200*140*35,6 local</t>
  </si>
  <si>
    <t>Чехол 200*160*35,6 local</t>
  </si>
  <si>
    <t>Чехол 200*180*35,6 local</t>
  </si>
  <si>
    <t>Тумбочка Классик 2 со стеклом Тк. Dumont 02 ручка хром</t>
  </si>
  <si>
    <t>Тумбочка Классик 2 со стеклом Тк. Sky Velvet 03 ручка золото</t>
  </si>
  <si>
    <t>Тумба Айрис Тк. Dumont 02</t>
  </si>
  <si>
    <t>Тумба Айрис Тк. Iris 507</t>
  </si>
  <si>
    <t>Тумба Айрис Тк. Casanova Beige</t>
  </si>
  <si>
    <t>Тумба Айрис Тк. Sky Velvet 03</t>
  </si>
  <si>
    <t>Доп. скидка за объем/предоплату</t>
  </si>
  <si>
    <r>
      <t xml:space="preserve">КРОВАТИ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</si>
  <si>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r>
      <t xml:space="preserve">ТУМБОЧКИ
</t>
    </r>
    <r>
      <rPr>
        <sz val="12"/>
        <rFont val="Calibri"/>
        <family val="2"/>
        <charset val="204"/>
        <scheme val="minor"/>
      </rPr>
      <t>* Перед выбором ткани см лист ТРТ</t>
    </r>
  </si>
  <si>
    <t>Подушка Sleep Memory L</t>
  </si>
  <si>
    <t>Подушка Sleep Memory M</t>
  </si>
  <si>
    <t>Внешний чехол: трикотаж Coolpepe (охлаждающий эффект) 100% полиэстер
 Основа: пена с эффектом памяти (100%  пенополиуретан)</t>
  </si>
  <si>
    <t>58*39*14</t>
  </si>
  <si>
    <t>58*39*11,5</t>
  </si>
  <si>
    <t>Sleep Memory
(Слип Мемори)</t>
  </si>
  <si>
    <t>59*39*9/11</t>
  </si>
  <si>
    <t>Подушка Sleep Memory M (серия киллер)</t>
  </si>
  <si>
    <t>Подушка Sleep Memory L (серия киллер)</t>
  </si>
  <si>
    <t>Подушка Sense (серия "киллер")</t>
  </si>
  <si>
    <t>Подушка Sense</t>
  </si>
  <si>
    <t>Список ссылок Sontery</t>
  </si>
  <si>
    <t>Общая папка</t>
  </si>
  <si>
    <t>Матрасы</t>
  </si>
  <si>
    <t>Кровати и малые формы</t>
  </si>
  <si>
    <t>Аксессуары</t>
  </si>
  <si>
    <t>Каталог</t>
  </si>
  <si>
    <t>Брендбук</t>
  </si>
  <si>
    <t>КТО (каталог торгового оборудования)</t>
  </si>
  <si>
    <t>ФИД (в*г*х)</t>
  </si>
  <si>
    <t>Бренд-секция</t>
  </si>
  <si>
    <t>Инструкции по нестандартам</t>
  </si>
  <si>
    <t xml:space="preserve">1. Натуральный хлопковый чехол, стеганый на полиэфирном волокне
2. Безопасный материал Periotek® Form 
h ≈ 7 см
max нагрузка: 60  кг
расширенная гарантия: 36 месяцев
жесткость: выше средней
тип матраса: односторонний
</t>
  </si>
  <si>
    <t>4. Расширенная гарантия действует при покупке с чехлом</t>
  </si>
  <si>
    <t>https://disk.yandex.ru/d/omGFj34OnaBp8Q</t>
  </si>
  <si>
    <t>https://disk.yandex.ru/d/JPcviwmYxOKqSw</t>
  </si>
  <si>
    <t>https://disk.yandex.ru/d/UgY0nJaLretjsw</t>
  </si>
  <si>
    <t>https://disk.yandex.ru/d/WGx0j--7E6eUSA</t>
  </si>
  <si>
    <t>https://disk.yandex.ru/d/eMklJENPjr7Nnw</t>
  </si>
  <si>
    <t>https://disk.yandex.ru/d/UFa3oznX-ldkQg</t>
  </si>
  <si>
    <t>https://disk.yandex.ru/d/d9hnwo0JMcPz5Q</t>
  </si>
  <si>
    <t>5. Матрасы доступны в нестандартных размерах. Более подробную информацию смотреть в инструкции по нестандартам.</t>
  </si>
  <si>
    <t>Более подробная информация по ссылке: (продукт, декларации, актуальные остатки)</t>
  </si>
  <si>
    <t xml:space="preserve">Внешний чехол: верхняя сторона: трикотаж (60% полиэстер, 40% полиамид) нижняя сторона: трикотаж (99% полиэстер, 1% эластан)
Внутренний чехол: 100% полиэстер
Основа: пена с памятью формы с охлаждающей пластиной (100% пенополиуретан)
</t>
  </si>
  <si>
    <t>59х38х11,5</t>
  </si>
  <si>
    <t>А71.1</t>
  </si>
  <si>
    <t>Чехол на матрас 200*080*035,6 Halal Himaya</t>
  </si>
  <si>
    <t>А71.2</t>
  </si>
  <si>
    <t>Чехол на матрас 200*090*035,6 Halal Himaya</t>
  </si>
  <si>
    <t>А71.3</t>
  </si>
  <si>
    <t>Чехол на матрас 200*140*035,6 Halal Himaya</t>
  </si>
  <si>
    <t>А71.4</t>
  </si>
  <si>
    <t>Чехол на матрас 200*160*035,6 Halal Himaya</t>
  </si>
  <si>
    <t>А71.5</t>
  </si>
  <si>
    <t>Чехол на матрас 200*180*035,6 Halal Himaya</t>
  </si>
  <si>
    <t>А71.6</t>
  </si>
  <si>
    <t>Чехол на матрас 200*200*035,6 Halal Himaya</t>
  </si>
  <si>
    <t>Верхний слой: ткань махровая (70% хлопок,30% полиэстер)
Водонепроницаемый защитный слой (TPU)
Боковая часть: 100 % полиэстер</t>
  </si>
  <si>
    <t>A+ (Категория 1)</t>
  </si>
  <si>
    <t>A (Категория 2)</t>
  </si>
  <si>
    <t>B (Категория А+)</t>
  </si>
  <si>
    <t>C (Категория В)</t>
  </si>
  <si>
    <t>M1083.1</t>
  </si>
  <si>
    <t>Матрас 200*080 Harmony Life Акция</t>
  </si>
  <si>
    <t>M1083.2</t>
  </si>
  <si>
    <t>Матрас 200*090 Harmony Life Акция</t>
  </si>
  <si>
    <t>M1083.3</t>
  </si>
  <si>
    <t>Матрас 200*120 Harmony Life Акция</t>
  </si>
  <si>
    <t>M1083.4</t>
  </si>
  <si>
    <t>Матрас 200*140 Harmony Life Акция</t>
  </si>
  <si>
    <t>M1083.5</t>
  </si>
  <si>
    <t>Матрас 200*160 Harmony Life Акция</t>
  </si>
  <si>
    <t>M1083.6</t>
  </si>
  <si>
    <t>Матрас 200*180 Harmony Life Акция</t>
  </si>
  <si>
    <t>M1083.7</t>
  </si>
  <si>
    <t>Матрас 200*200 Harmony Life Акция</t>
  </si>
  <si>
    <t>1. Приятный на ощупь трикотаж, стеганый на объемном полиэфирном волокне и упругой пене
Верхняя сторона:
2. Упругая пена
3. Инновационный материал BICOCOS
4. Хлопковый войлок
5. Пружинная система независимых пружин Anatomic 7zones
Нижняя сторона:
6. Хлопковый войлок
7. Упругая пена
8. Усиление по периметру 
h ≈ 21 см
max нагрузка: 140 кг
расширенная гарантия: 25 лет
жесткость: выше средней\ средняя
тип матраса: разносторонний</t>
  </si>
  <si>
    <t>Ссылка на медиатеку</t>
  </si>
  <si>
    <t>https://exam.askona.ru/_wt/7516856663467105964</t>
  </si>
  <si>
    <t>Подушка 70*50 Well</t>
  </si>
  <si>
    <t>Подушка 68*68 Well</t>
  </si>
  <si>
    <t>Ткань чехла: микрофибра (100% полиэстер)
Наполнитель подушки: 
100% полиэфирное волокно</t>
  </si>
  <si>
    <t>Подушка 70*50 Well </t>
  </si>
  <si>
    <t>70*50</t>
  </si>
  <si>
    <t>K277</t>
  </si>
  <si>
    <t>Кровать 200*090 Элис черный шагрень</t>
  </si>
  <si>
    <t>K278</t>
  </si>
  <si>
    <t>Кровать 200*140 Элис черный шагрень</t>
  </si>
  <si>
    <t>K279</t>
  </si>
  <si>
    <t>Кровать 200*160 Элис черный шагрень</t>
  </si>
  <si>
    <t>K280</t>
  </si>
  <si>
    <t>Кровать 200*180 Элис черный шагрень</t>
  </si>
  <si>
    <t>K281</t>
  </si>
  <si>
    <t>Кровать 200*090 Майли черный шагрень</t>
  </si>
  <si>
    <t>K282</t>
  </si>
  <si>
    <t>Кровать 200*140 Майли черный шагрень</t>
  </si>
  <si>
    <t>K283</t>
  </si>
  <si>
    <t>Кровать 200*160 Майли черный шагрень</t>
  </si>
  <si>
    <t>K284</t>
  </si>
  <si>
    <t>Кровать 200*180 Майли черный шагрень</t>
  </si>
  <si>
    <t>Металлические кровати</t>
  </si>
  <si>
    <t>Элис</t>
  </si>
  <si>
    <t>Майли</t>
  </si>
  <si>
    <t>А268</t>
  </si>
  <si>
    <t>А269</t>
  </si>
  <si>
    <t>А270</t>
  </si>
  <si>
    <t>А271</t>
  </si>
  <si>
    <t>А272</t>
  </si>
  <si>
    <t>Чехол 200*080 Reference Protection</t>
  </si>
  <si>
    <t>А273</t>
  </si>
  <si>
    <t>Чехол 200*120 Reference Protection</t>
  </si>
  <si>
    <t>А275</t>
  </si>
  <si>
    <t>Чехол 200*160Reference Protection</t>
  </si>
  <si>
    <t>А277</t>
  </si>
  <si>
    <t>Верхний слой: махра (70% хлопок, 30% полиэстер)
Защитный слой: 100% полиуретан, обработка TPU (термопластичная обработка)
Боковая часть: сетка (100% полиэстер), высота 33 см</t>
  </si>
  <si>
    <t>Чехол 200*160 Reference Protection</t>
  </si>
  <si>
    <t>МАТРАС D 200 INFINITY ELEGANT</t>
  </si>
  <si>
    <t>МАТРАС D 210 INFINITY ELEGANT</t>
  </si>
  <si>
    <t>МАТРАС D 220 INFINITY ELEGANT</t>
  </si>
  <si>
    <t>МАТРАС D 200 INFINITY GRAND</t>
  </si>
  <si>
    <t>МАТРАС D 210 INFINITY GRAND</t>
  </si>
  <si>
    <t>МАТРАС D 220 INFINITY GRAND</t>
  </si>
  <si>
    <t>D200</t>
  </si>
  <si>
    <t>D210</t>
  </si>
  <si>
    <t>МАТРАС D 200 INFINITY PERFECTION</t>
  </si>
  <si>
    <t>МАТРАС D 210 INFINITY PERFECTION</t>
  </si>
  <si>
    <t>МАТРАС D 220 INFINITY PERFECTION</t>
  </si>
  <si>
    <t>МАТРАС D 200 INFINITY STYLE</t>
  </si>
  <si>
    <t>МАТРАС D 210 INFINITY STYLE</t>
  </si>
  <si>
    <t>МАТРАС D 220 INFINITY STYLE</t>
  </si>
  <si>
    <t>МАТРАС 200*080 SLEEP TONIC TIBET</t>
  </si>
  <si>
    <t>МАТРАС 200*090 SLEEP TONIC TIBET</t>
  </si>
  <si>
    <t>МАТРАС 200*120 SLEEP TONIC TIBET</t>
  </si>
  <si>
    <t>МАТРАС 200*140 SLEEP TONIC TIBET</t>
  </si>
  <si>
    <t>МАТРАС 200*160 SLEEP TONIC TIBET</t>
  </si>
  <si>
    <t>МАТРАС 200*180 SLEEP TONIC TIBET</t>
  </si>
  <si>
    <t>МАТРАС 200*200 SLEEP TONIC TIBET</t>
  </si>
  <si>
    <t>МАТРАС D 200 SLEEP TONIC YOGA</t>
  </si>
  <si>
    <t>МАТРАС D 210 SLEEP TONIC YOGA</t>
  </si>
  <si>
    <t>МАТРАС D 220 SLEEP TONIC YOGA</t>
  </si>
  <si>
    <t>МАТРАС D 200 SLEEP TONIC SANSARA</t>
  </si>
  <si>
    <t>МАТРАС D 210 SLEEP TONIC SANSARA</t>
  </si>
  <si>
    <t>МАТРАС D 220 SLEEP TONIC SANSARA</t>
  </si>
  <si>
    <t>МАТРАС D 200 SLEEP TONIC LOTOS</t>
  </si>
  <si>
    <t>МАТРАС D 210 SLEEP TONIC LOTOS</t>
  </si>
  <si>
    <t>МАТРАС D 220 SLEEP TONIC LOTOS</t>
  </si>
  <si>
    <t>МАТРАС D 200 SLEEP TONIC GURU</t>
  </si>
  <si>
    <t>МАТРАС D 210 SLEEP TONIC GURU</t>
  </si>
  <si>
    <t>МАТРАС D 220 SLEEP TONIC GURU</t>
  </si>
  <si>
    <t xml:space="preserve"> ОР 200*200 Основание с ламелями База  категория ткани</t>
  </si>
  <si>
    <t>КроватьголаяИви200*0902</t>
  </si>
  <si>
    <t>КроватьголаяИви200*1202</t>
  </si>
  <si>
    <t>КроватьголаяИви200*1402</t>
  </si>
  <si>
    <t>КроватьголаяИви200*1602</t>
  </si>
  <si>
    <t>КроватьголаяИви200*1802</t>
  </si>
  <si>
    <t>КроватьголаяИви200*0903</t>
  </si>
  <si>
    <t>КроватьголаяИви200*1203</t>
  </si>
  <si>
    <t>КроватьголаяИви200*1403</t>
  </si>
  <si>
    <t>КроватьголаяИви200*1603</t>
  </si>
  <si>
    <t>КроватьголаяИви200*1803</t>
  </si>
  <si>
    <t>КроватьОснование с газ.пружинамиИви200*0902</t>
  </si>
  <si>
    <t>КроватьОснование с газ.пружинамиИви200*1202</t>
  </si>
  <si>
    <t>КроватьОснование с газ.пружинамиИви200*1402</t>
  </si>
  <si>
    <t>КроватьОснование с газ.пружинамиИви200*1602</t>
  </si>
  <si>
    <t>КроватьОснование с газ.пружинамиИви200*1802</t>
  </si>
  <si>
    <t>КроватьОснование с газ.пружинамиИви200*0903</t>
  </si>
  <si>
    <t>КроватьОснование с газ.пружинамиИви200*1203</t>
  </si>
  <si>
    <t>КроватьОснование с газ.пружинамиИви200*1403</t>
  </si>
  <si>
    <t>КроватьОснование с газ.пружинамиИви200*1603</t>
  </si>
  <si>
    <t>КроватьОснование с газ.пружинамиИви200*1803</t>
  </si>
  <si>
    <t>КроватьголаяАйрис200*0902</t>
  </si>
  <si>
    <t>КроватьголаяАйрис200*1202</t>
  </si>
  <si>
    <t>КроватьголаяАйрис200*1402</t>
  </si>
  <si>
    <t>КроватьголаяАйрис200*1602</t>
  </si>
  <si>
    <t>КроватьголаяАйрис200*1802</t>
  </si>
  <si>
    <t>КроватьголаяАйрис200*0903</t>
  </si>
  <si>
    <t>КроватьголаяАйрис200*1203</t>
  </si>
  <si>
    <t>КроватьголаяАйрис200*1403</t>
  </si>
  <si>
    <t>КроватьголаяАйрис200*1603</t>
  </si>
  <si>
    <t>КроватьголаяАйрис200*1803</t>
  </si>
  <si>
    <t>КроватьОснование с газ.пружинами nextАйрис200*0902</t>
  </si>
  <si>
    <t>КроватьОснование с газ.пружинами nextАйрис200*1202</t>
  </si>
  <si>
    <t>КроватьОснование с газ.пружинами nextАйрис200*1402</t>
  </si>
  <si>
    <t>КроватьОснование с газ.пружинами nextАйрис200*1602</t>
  </si>
  <si>
    <t>КроватьОснование с газ.пружинами nextАйрис200*1802</t>
  </si>
  <si>
    <t>КроватьОснование с газ.пружинами nextАйрис200*0903</t>
  </si>
  <si>
    <t>КроватьОснование с газ.пружинами nextАйрис200*1203</t>
  </si>
  <si>
    <t>КроватьОснование с газ.пружинами nextАйрис200*1403</t>
  </si>
  <si>
    <t>КроватьОснование с газ.пружинами nextАйрис200*1603</t>
  </si>
  <si>
    <t>КроватьОснование с газ.пружинами nextАйрис200*1803</t>
  </si>
  <si>
    <t>Основание с ламелями База 202*122 (200*120)</t>
  </si>
  <si>
    <t>Кровать Айрис</t>
  </si>
  <si>
    <t>Кровать Иви</t>
  </si>
  <si>
    <t xml:space="preserve">Чехол 200*200 Halal Saflik </t>
  </si>
  <si>
    <t>Чехол 200*200 Halal Saflik</t>
  </si>
  <si>
    <t>1. Мягкий трикотажный чехол 
2. Пена повышенной плотности EcoLast
3. Термовойлок
4.  5-зональный пружинный блок Multipocket
5. Инновационный наполнитель бикокос
6. Усиление по периметру матраса
h ≈ 25 см
max нагрузка: 140  кг
расширенная гарантия: 25 лет
жесткость: выше среднего
тип матраса: двусторонний</t>
  </si>
  <si>
    <t xml:space="preserve">1. Премиальный трикотаж с ультрамягкой пропиткой SoftFeel
2. Система комфортности UltraSense
3. Уникальная пена SoyaFoam с памятью формы
4. Лен
5. Пружинный блок Support Power, h-18 см
6. Система усиления поддержки периметра матраса
h ≈ 26 см
max нагрузка: до 150 кг
расширенная гарантия: 30 лет
жесткость: средняя   
тип матраса: односторонний  </t>
  </si>
  <si>
    <t xml:space="preserve">1. Премиальный трикотаж с ультрамягкой пропиткой SoftFeel
2. Система комфортности UltraSense 
3. Уникальная пена Soya Foam
4. Высокообъемная пена Super Soft с массажным эффектом
5. Лен
6. Пружинный блок Support Power, h-18 см
7. Система усиления поддержки периметра матраса
h ≈ 29 см
max нагрузка: до 150 кг
расширенная гарантия: 30 лет
жесткость: средняя
тип матраса: односторонний  </t>
  </si>
  <si>
    <t xml:space="preserve">1. Премиальный трикотаж с ультрамягкой пропиткой SoftFeel
2. Система комфортности UltraSense 
3. Упругий ECO Latex
4. Высокообъемная пена Super Soft с массажным эффектом
5. Лен
6. Пружинный блок Support Power, h-18 см
7. Система усиления поддержки периметра матраса
h ≈ 28 см
max нагрузка: до 150 кг
расширенная гарантия: 30 лет
жесткость: средняя
тип матраса: односторонний  </t>
  </si>
  <si>
    <t>1. Премиальный трикотаж с ультрамягкой пропиткой SoftFeel
2. Система комфортности UltraSense
3. Уникальная пена SoyaFoam c памятью формы
4. Лен
5. Пружинный блок Support Power, h-15 см
6. Система усиления поддержки периметра матраса
h ≈ 27 см
max нагрузка: до 150 кг
расширенная гарантия: 30 лет
жесткость: высокая
тип матраса: двусторонний</t>
  </si>
  <si>
    <t xml:space="preserve">Кровать с ПМ 200*090 Айрис Тк. Dumont 24 </t>
  </si>
  <si>
    <t>Кровать 200*140 Айрис Тк. Casanova Stone</t>
  </si>
  <si>
    <t xml:space="preserve">Кровать 200*120 Айрис Тк. Sky Velvet 03 </t>
  </si>
  <si>
    <t xml:space="preserve">Кровать 200*090 Айрис Тк. Dumont 24 </t>
  </si>
  <si>
    <t>Кровать 200*160 Айрис Тк. Sky Velvet 01</t>
  </si>
  <si>
    <t xml:space="preserve">Кровать 200*180 Айрис Тк. Dumont 26 </t>
  </si>
  <si>
    <t xml:space="preserve">Кровать с ПМ 200*120 Айрис Тк. Sky Velvet 03  </t>
  </si>
  <si>
    <t>Кровать с ПМ 200*140 Айрис Тк. Casanova Stone</t>
  </si>
  <si>
    <t>Кровать с ПМ 200*160 Айрис Тк. Dumont 26</t>
  </si>
  <si>
    <t xml:space="preserve">Кровать с ПМ 200*180 Айрис Тк. Dumont 02 </t>
  </si>
  <si>
    <t>Кровать 200*090 Иви Тк. Dumont 24</t>
  </si>
  <si>
    <t>Кровать 200*140 Иви Тк. Dumont 26</t>
  </si>
  <si>
    <t>Кровать с ПМ 200*160 Иви Тк. Sky Velvet 03</t>
  </si>
  <si>
    <t>Ткань чехла: микрофибра (100% полиэстер)
Наполнитель: аэробамбук (90% полиэфирное волокно, 10% волокно бамбука)</t>
  </si>
  <si>
    <t xml:space="preserve">Внешний чехол: тк. трикотаж (20% хлопок, 80% полиэстер)
Бурлет: 3D сетка (100% полиэстер)
Основа: вязкоэластичная пена с эффектом памяти (100% пенополиуретан)
</t>
  </si>
  <si>
    <t>Съемный чехол: тк. трикотаж Coolpepe (с охлаждающим эффектом) 100% полиэстер
Внутренний чехол: 100% полиэстер
Основа: инновационный материал Taktile (100% пенополиуретан)</t>
  </si>
  <si>
    <t>Чехол 190*090*35,6 local</t>
  </si>
  <si>
    <t>Ткань чехла: тк. микрофибра (100% полиэстер)  Наполнитель: 100% полое полиэфирное волокно
Плотность наполнителя: 400г/м2</t>
  </si>
  <si>
    <t>1. Мягкий трикотажный чехол Antistress
2. Антибактериальная пена с экстрактом эвкалипта
3. Упругий Nanofoam высокой плотности
4. Бикокос
h ≈ 23 см
max нагрузка: без ограничений
расширенная гарантия: 25 лет
жесткость: выше средней/ высокая
тип матраса: разносторонний</t>
  </si>
  <si>
    <t>Одеяло 205*140 Heat</t>
  </si>
  <si>
    <t>Одеяло 205*172 Heat</t>
  </si>
  <si>
    <t>Одеяло 220*200 Heat</t>
  </si>
  <si>
    <t>Ткань чехла: тк. микрофибра (100% полиэстер)  Наполнитель: 100% полиэфирное волокно
Плотность наполнителя: 280 г/м2</t>
  </si>
  <si>
    <t xml:space="preserve">Внешний чехол: тк. трикотаж Coolpepe (с охлаждающим эффектом) 100% полиэстер
Наполнитель: пена с памятью формы Taktile (100% пенополиуретан)
</t>
  </si>
  <si>
    <t>Матрас 200*090 Prime Lite</t>
  </si>
  <si>
    <t>Матрас 200*140 Prime Lite</t>
  </si>
  <si>
    <t>Матрас 200*160 Prime Lite</t>
  </si>
  <si>
    <t>Матрас 200*180 Prime Lite</t>
  </si>
  <si>
    <t>для акции</t>
  </si>
  <si>
    <t>2 категория ткани</t>
  </si>
  <si>
    <t>3 категория ткани</t>
  </si>
  <si>
    <r>
      <t xml:space="preserve">Белла - вывод
</t>
    </r>
    <r>
      <rPr>
        <sz val="12"/>
        <color theme="0" tint="-4.9989318521683403E-2"/>
        <rFont val="Calibri"/>
        <family val="2"/>
        <charset val="204"/>
        <scheme val="minor"/>
      </rPr>
      <t>(без основания с ламелями)</t>
    </r>
    <r>
      <rPr>
        <b/>
        <sz val="12"/>
        <color theme="0" tint="-4.9989318521683403E-2"/>
        <rFont val="Calibri"/>
        <family val="2"/>
        <charset val="204"/>
        <scheme val="minor"/>
      </rPr>
      <t xml:space="preserve">
</t>
    </r>
    <r>
      <rPr>
        <sz val="12"/>
        <color theme="0" tint="-4.9989318521683403E-2"/>
        <rFont val="Calibri"/>
        <family val="2"/>
        <charset val="204"/>
        <scheme val="minor"/>
      </rPr>
      <t>необходимо заказать Основание База</t>
    </r>
  </si>
  <si>
    <r>
      <t xml:space="preserve">Белла с ПМ - вывод
</t>
    </r>
    <r>
      <rPr>
        <sz val="12"/>
        <color theme="0" tint="-4.9989318521683403E-2"/>
        <rFont val="Calibri"/>
        <family val="2"/>
        <charset val="204"/>
        <scheme val="minor"/>
      </rPr>
      <t>(с бельевым ящиком)</t>
    </r>
  </si>
  <si>
    <t>количество ограничено</t>
  </si>
  <si>
    <t>Розничный прайс-лист на комплект "Кровать Иви + матрас Prime Lite"</t>
  </si>
  <si>
    <t>Кровать  200*140 Аура 2</t>
  </si>
  <si>
    <t>Кровать  200*160 Аура 2</t>
  </si>
  <si>
    <t>Кровать  200*180 Аура 2</t>
  </si>
  <si>
    <t>Кровать  200*200 Аура 2</t>
  </si>
  <si>
    <t>Кровать  200*140 Аура 3</t>
  </si>
  <si>
    <t>Кровать  200*160 Аура 3</t>
  </si>
  <si>
    <t>Кровать  200*180 Аура 3</t>
  </si>
  <si>
    <t>Кровать  200*200 Аура 3</t>
  </si>
  <si>
    <t>Кровать ПМ 200*140 Аура 2</t>
  </si>
  <si>
    <t>Кровать ПМ 200*160 Аура 2</t>
  </si>
  <si>
    <t>Кровать ПМ 200*180 Аура 2</t>
  </si>
  <si>
    <t>Кровать ПМ 200*200 Аура 2</t>
  </si>
  <si>
    <t>Кровать ПМ 200*140 Аура 3</t>
  </si>
  <si>
    <t>Кровать ПМ 200*160 Аура 3</t>
  </si>
  <si>
    <t>Кровать ПМ 200*180 Аура 3</t>
  </si>
  <si>
    <t>Кровать ПМ 200*200 Аура 3</t>
  </si>
  <si>
    <t>Кровать  200*090 Эвия 2</t>
  </si>
  <si>
    <t>Кровать  200*120 Эвия 2</t>
  </si>
  <si>
    <t>Кровать  200*140 Эвия 2</t>
  </si>
  <si>
    <t>Кровать  200*160 Эвия 2</t>
  </si>
  <si>
    <t>Кровать  200*180 Эвия 2</t>
  </si>
  <si>
    <t>Кровать  200*090 Эвия 3</t>
  </si>
  <si>
    <t>Кровать  200*120 Эвия 3</t>
  </si>
  <si>
    <t>Кровать  200*140 Эвия 3</t>
  </si>
  <si>
    <t>Кровать  200*160 Эвия 3</t>
  </si>
  <si>
    <t>Кровать  200*180 Эвия 3</t>
  </si>
  <si>
    <t>Кровать газ.пружины 200*090 Эвия 2</t>
  </si>
  <si>
    <t>Кровать газ.пружины 200*120 Эвия 2</t>
  </si>
  <si>
    <t>Кровать газ.пружины 200*140 Эвия 2</t>
  </si>
  <si>
    <t>Кровать газ.пружины 200*160 Эвия 2</t>
  </si>
  <si>
    <t>Кровать газ.пружины 200*180 Эвия 2</t>
  </si>
  <si>
    <t>Кровать газ.пружины 200*090 Эвия 3</t>
  </si>
  <si>
    <t>Кровать газ.пружины 200*120 Эвия 3</t>
  </si>
  <si>
    <t>Кровать газ.пружины 200*140 Эвия 3</t>
  </si>
  <si>
    <t>Кровать газ.пружины 200*160 Эвия 3</t>
  </si>
  <si>
    <t>Кровать газ.пружины 200*180 Эвия 3</t>
  </si>
  <si>
    <t>Кровать  200*090 Милла 2</t>
  </si>
  <si>
    <t>Кровать  200*120 Милла 2</t>
  </si>
  <si>
    <t>Кровать  200*140 Милла 2</t>
  </si>
  <si>
    <t>Кровать  200*160 Милла 2</t>
  </si>
  <si>
    <t>Кровать  200*180 Милла 2</t>
  </si>
  <si>
    <t>Кровать  200*200 Милла 2</t>
  </si>
  <si>
    <t>Кровать  200*090 Милла 3</t>
  </si>
  <si>
    <t>Кровать  200*120 Милла 3</t>
  </si>
  <si>
    <t>Кровать  200*140 Милла 3</t>
  </si>
  <si>
    <t>Кровать  200*160 Милла 3</t>
  </si>
  <si>
    <t>Кровать  200*180 Милла 3</t>
  </si>
  <si>
    <t>Кровать  200*200 Милла 3</t>
  </si>
  <si>
    <t>Кровать ПМ 200*090 Милла 2</t>
  </si>
  <si>
    <t>Кровать ПМ 200*120 Милла 2</t>
  </si>
  <si>
    <t>Кровать ПМ 200*140 Милла 2</t>
  </si>
  <si>
    <t>Кровать ПМ 200*160 Милла 2</t>
  </si>
  <si>
    <t>Кровать ПМ 200*180 Милла 2</t>
  </si>
  <si>
    <t>Кровать ПМ 200*200 Милла 2</t>
  </si>
  <si>
    <t>Кровать ПМ 200*090 Милла 3</t>
  </si>
  <si>
    <t>Кровать ПМ 200*120 Милла 3</t>
  </si>
  <si>
    <t>Кровать ПМ 200*140 Милла 3</t>
  </si>
  <si>
    <t>Кровать ПМ 200*160 Милла 3</t>
  </si>
  <si>
    <t>Кровать ПМ 200*180 Милла 3</t>
  </si>
  <si>
    <t>Кровать ПМ 200*200 Милла 3</t>
  </si>
  <si>
    <t>Кровать  200*090 Лора 2</t>
  </si>
  <si>
    <t>Кровать  200*120 Лора 2</t>
  </si>
  <si>
    <t>Кровать  200*140 Лора 2</t>
  </si>
  <si>
    <t>Кровать  200*160 Лора 2</t>
  </si>
  <si>
    <t>Кровать  200*180 Лора 2</t>
  </si>
  <si>
    <t>Кровать  200*090 Лора 3</t>
  </si>
  <si>
    <t>Кровать  200*120 Лора 3</t>
  </si>
  <si>
    <t>Кровать  200*140 Лора 3</t>
  </si>
  <si>
    <t>Кровать  200*160 Лора 3</t>
  </si>
  <si>
    <t>Кровать  200*180 Лора 3</t>
  </si>
  <si>
    <t>Кровать ПМ 200*090 Лора 2</t>
  </si>
  <si>
    <t>Кровать ПМ 200*120 Лора 2</t>
  </si>
  <si>
    <t>Кровать ПМ 200*140 Лора 2</t>
  </si>
  <si>
    <t>Кровать ПМ 200*160 Лора 2</t>
  </si>
  <si>
    <t>Кровать ПМ 200*180 Лора 2</t>
  </si>
  <si>
    <t>Кровать ПМ 200*090 Лора 3</t>
  </si>
  <si>
    <t>Кровать ПМ 200*120 Лора 3</t>
  </si>
  <si>
    <t>Кровать ПМ 200*140 Лора 3</t>
  </si>
  <si>
    <t>Кровать ПМ 200*160 Лора 3</t>
  </si>
  <si>
    <t>Кровать ПМ 200*180 Лора 3</t>
  </si>
  <si>
    <t>Кровать  200*090 Вивиан 2</t>
  </si>
  <si>
    <t>Кровать  200*120 Вивиан 2</t>
  </si>
  <si>
    <t>Кровать  200*140 Вивиан 2</t>
  </si>
  <si>
    <t>Кровать  200*160 Вивиан 2</t>
  </si>
  <si>
    <t>Кровать  200*180 Вивиан 2</t>
  </si>
  <si>
    <t>Кровать  200*200 Вивиан 2</t>
  </si>
  <si>
    <t>Кровать  200*090 Вивиан 3</t>
  </si>
  <si>
    <t>Кровать  200*120 Вивиан 3</t>
  </si>
  <si>
    <t>Кровать  200*140 Вивиан 3</t>
  </si>
  <si>
    <t>Кровать  200*160 Вивиан 3</t>
  </si>
  <si>
    <t>Кровать  200*180 Вивиан 3</t>
  </si>
  <si>
    <t>Кровать  200*200 Вивиан 3</t>
  </si>
  <si>
    <t>Кровать ПМ 200*090 Вивиан 2</t>
  </si>
  <si>
    <t>Кровать ПМ 200*120 Вивиан 2</t>
  </si>
  <si>
    <t>Кровать ПМ 200*140 Вивиан 2</t>
  </si>
  <si>
    <t>Кровать ПМ 200*160 Вивиан 2</t>
  </si>
  <si>
    <t>Кровать ПМ 200*180 Вивиан 2</t>
  </si>
  <si>
    <t>Кровать ПМ 200*200 Вивиан 2</t>
  </si>
  <si>
    <t>Кровать ПМ 200*090 Вивиан 3</t>
  </si>
  <si>
    <t>Кровать ПМ 200*120 Вивиан 3</t>
  </si>
  <si>
    <t>Кровать ПМ 200*140 Вивиан 3</t>
  </si>
  <si>
    <t>Кровать ПМ 200*160 Вивиан 3</t>
  </si>
  <si>
    <t>Кровать ПМ 200*180 Вивиан 3</t>
  </si>
  <si>
    <t>Кровать ПМ 200*200 Вивиан 3</t>
  </si>
  <si>
    <t>Основание с ламелями База 202*202 (200*200)</t>
  </si>
  <si>
    <t>Кровать 200*140 Аура Тк. Balance 996</t>
  </si>
  <si>
    <t>Кровать 200*160 Аура Тк. Casanova Grey</t>
  </si>
  <si>
    <t>Кровать 200*180 Аура Тк. Balance 996</t>
  </si>
  <si>
    <t>Кровать с ПМ 200*140 Аура Тк. Sky Velvet 08</t>
  </si>
  <si>
    <t>Кровать с ПМ 200*160 Аура Тк. Dumont 26</t>
  </si>
  <si>
    <t>Кровать с ПМ 200*180 Аура Тк. Velutto 55</t>
  </si>
  <si>
    <t>Кровать 200*090 Эвия Тк. Balance 996</t>
  </si>
  <si>
    <t>Кровать 200*120 Эвия Тк. Sky Velvet 03</t>
  </si>
  <si>
    <t>Кровать 200*140 Эвия Тк. Dumont 02</t>
  </si>
  <si>
    <t>Кровать 200*160 Эвия Тк. Casanova Chocolate</t>
  </si>
  <si>
    <t>Кровать 200*180 Эвия Тк. Casanova Stone</t>
  </si>
  <si>
    <t>Кровать с ПМ 200*090 Эвия Тк. Casanova Grass</t>
  </si>
  <si>
    <t>Кровать с ПМ 200*140 Эвия Тк. Prime Dark</t>
  </si>
  <si>
    <t>Кровать с ПМ 200*160 Эвия Тк. Casanova Marsala</t>
  </si>
  <si>
    <t>Кровать с ПМ 200*180 Эвия Тк. Casanova Stone</t>
  </si>
  <si>
    <t>Кровать 200*090 Милла Тк. Casanova Pudra</t>
  </si>
  <si>
    <t>Кровать 200*120 Милла Тк. Sky Velvet 12</t>
  </si>
  <si>
    <t>Кровать 200*140 Милла Тк. Prime Grey</t>
  </si>
  <si>
    <t>Кровать 200*160 Милла Тк. Prime Grey</t>
  </si>
  <si>
    <t>Кровать 200*180 Милла Тк. Casanova Milk</t>
  </si>
  <si>
    <t>Кровать с ПМ 200*090 Милла Тк. Dumont 02</t>
  </si>
  <si>
    <t>Кровать с ПМ 200*120 Милла Тк. Sky Velvet 42</t>
  </si>
  <si>
    <t>Кровать с ПМ 200*140 Милла Тк. Sky Velvet 32</t>
  </si>
  <si>
    <t>Кровать с ПМ 200*160 Милла Тк. Dumont 08</t>
  </si>
  <si>
    <t>Кровать с ПМ 200*180 Милла Тк. Velutto 04</t>
  </si>
  <si>
    <t>Кровать 200*120 Лора Тк. Casanova Beige</t>
  </si>
  <si>
    <t>Кровать 200*140 Лора Тк. Dumont 26</t>
  </si>
  <si>
    <t>Кровать 200*160 Лора Тк. Sky Velvet 02</t>
  </si>
  <si>
    <t>Кровать 200*180 Лора Тк. Dumont 24</t>
  </si>
  <si>
    <t>Кровать с ПМ 200*090 Лора Тк. Casanova Grass</t>
  </si>
  <si>
    <t>Кровать с ПМ 200*120 Лора Тк. Dumont 08</t>
  </si>
  <si>
    <t>Кровать с ПМ 200*140 Лора Тк. Dumont 31</t>
  </si>
  <si>
    <t>Кровать с ПМ 200*160 Лора Тк. Casanova Lilac</t>
  </si>
  <si>
    <t>Кровать с ПМ 200*180 Лора Тк. Sky Velvet 30</t>
  </si>
  <si>
    <t>Кровать 200*090 Вивиан Тк. Balance 996</t>
  </si>
  <si>
    <t>Кровать 200*120 Вивиан Тк. Casanova Seawave</t>
  </si>
  <si>
    <t>Кровать 200*140 Вивиан Тк. Casanova Stone</t>
  </si>
  <si>
    <t>Кровать 200*160 Вивиан Тк. Sky Velvet 02</t>
  </si>
  <si>
    <t>Кровать 200*180 Вивиан Тк. Velutto 04</t>
  </si>
  <si>
    <t>Кровать с ПМ 200*090 Вивиан Тк. Balance 235</t>
  </si>
  <si>
    <t>Кровать с ПМ 200*120 Вивиан Тк. Casanova Marsala</t>
  </si>
  <si>
    <t>Кровать с ПМ 200*140 Вивиан Тк. Casanova Pudra</t>
  </si>
  <si>
    <t>Кровать с ПМ 200*160 Вивиан Тк. Casanova Stone</t>
  </si>
  <si>
    <t>Кровать с ПМ 200*180 Вивиан Тк. Dumont 02</t>
  </si>
  <si>
    <t>Кровать</t>
  </si>
  <si>
    <t>Кровать Вивиан</t>
  </si>
  <si>
    <t>Кровать Лора</t>
  </si>
  <si>
    <t>Кровать Милла</t>
  </si>
  <si>
    <t>З</t>
  </si>
  <si>
    <t>Тк. Velutto (2)</t>
  </si>
  <si>
    <t>Малые формы</t>
  </si>
  <si>
    <t>Кровать 200*200 Вивиан Тк. Sky Velvet 16</t>
  </si>
  <si>
    <t>Кровать с ПМ 200*200 Вивиан Тк. Casanova Stone</t>
  </si>
  <si>
    <t>Кровать с ПМ 200*200 Милла Тк. Sky Velvet 32</t>
  </si>
  <si>
    <t>Кровать 200*200 Милла Тк. Sky Velvet 12</t>
  </si>
  <si>
    <t>Кровать 200*200 Аура Тк. Casanova Grey</t>
  </si>
  <si>
    <t>Кровать с ПМ 200*200 Аура Тк. Dumont 26</t>
  </si>
  <si>
    <r>
      <t xml:space="preserve">2 категория ткани
</t>
    </r>
    <r>
      <rPr>
        <sz val="12"/>
        <rFont val="Calibri"/>
        <family val="2"/>
        <charset val="204"/>
        <scheme val="minor"/>
      </rPr>
      <t>тк. Prime, тк. Dumont, тк. Velutto</t>
    </r>
  </si>
  <si>
    <r>
      <t xml:space="preserve">3 категория ткани
</t>
    </r>
    <r>
      <rPr>
        <sz val="12"/>
        <rFont val="Calibri"/>
        <family val="2"/>
        <charset val="204"/>
        <scheme val="minor"/>
      </rPr>
      <t>тк. Sky Velvet, тк. Casanova, тк. Balance</t>
    </r>
  </si>
  <si>
    <t>Тк. Balance (2)</t>
  </si>
  <si>
    <r>
      <rPr>
        <b/>
        <sz val="20"/>
        <rFont val="Calibri"/>
        <family val="2"/>
        <charset val="204"/>
        <scheme val="minor"/>
      </rPr>
      <t>3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Sky Velvet, тк. Casanova</t>
    </r>
  </si>
  <si>
    <r>
      <rPr>
        <b/>
        <sz val="20"/>
        <rFont val="Calibri"/>
        <family val="2"/>
        <charset val="204"/>
        <scheme val="minor"/>
      </rPr>
      <t>2 категория ткани</t>
    </r>
    <r>
      <rPr>
        <b/>
        <sz val="12"/>
        <rFont val="Calibri"/>
        <family val="2"/>
        <charset val="204"/>
        <scheme val="minor"/>
      </rPr>
      <t xml:space="preserve">
т</t>
    </r>
    <r>
      <rPr>
        <sz val="12"/>
        <rFont val="Calibri"/>
        <family val="2"/>
        <charset val="204"/>
        <scheme val="minor"/>
      </rPr>
      <t>к. Prime, тк. Dumont, тк. Velutto, тк. Balance</t>
    </r>
  </si>
  <si>
    <t xml:space="preserve">Кровать 200*160 Иви Тк. Sky Velvet 03 </t>
  </si>
  <si>
    <t>Кровать 200*180 Иви Тк. Casanova Stone</t>
  </si>
  <si>
    <t xml:space="preserve">Кровать с ПМ 200*090 Иви Тк. Dumont 24 </t>
  </si>
  <si>
    <t>Кровать с ПМ 200*140 Иви Тк. Dumont 26</t>
  </si>
  <si>
    <t>Кровать с ПМ 200*180 Иви Тк. Casanova Stone</t>
  </si>
  <si>
    <t>Кровать 200*090 Белла Тк. Dumont 31</t>
  </si>
  <si>
    <t>Кровать с ПМ 200*090 Белла Тк. Dumont 31</t>
  </si>
  <si>
    <t>Кровать с ПМ 200*160 Белла Тк. Sky Velvet 16</t>
  </si>
  <si>
    <t>Кровать 200*090 Кейли Тк. Dumont 31</t>
  </si>
  <si>
    <t>Кровать 200*140 Кейли Тк. Sky Velvet 16</t>
  </si>
  <si>
    <t>Кровать с ПМ 200*120 Эвия Тк. Casanova Pudra</t>
  </si>
  <si>
    <t>Кровать 200*090 Лора Тк. Dumont 31</t>
  </si>
  <si>
    <t xml:space="preserve">Кровать 200*120 Иви Тк. Sky Velvet 03 </t>
  </si>
  <si>
    <t>Кровать с ПМ 200*120 Иви Тк. Sky Velvet 03</t>
  </si>
  <si>
    <t>M727.1</t>
  </si>
  <si>
    <t>M727.2</t>
  </si>
  <si>
    <t>M727.3</t>
  </si>
  <si>
    <t>M734.1</t>
  </si>
  <si>
    <t>M734.3</t>
  </si>
  <si>
    <t>M734.2</t>
  </si>
  <si>
    <t>M741.1</t>
  </si>
  <si>
    <t>M741.2</t>
  </si>
  <si>
    <t>M741.3</t>
  </si>
  <si>
    <t>M748.1</t>
  </si>
  <si>
    <t>M748.2</t>
  </si>
  <si>
    <t>M748.3</t>
  </si>
  <si>
    <t>M832.1</t>
  </si>
  <si>
    <t>M832.2</t>
  </si>
  <si>
    <t>M832.3</t>
  </si>
  <si>
    <t>M839.1</t>
  </si>
  <si>
    <t>M839.2</t>
  </si>
  <si>
    <t>M839.3</t>
  </si>
  <si>
    <t>M846.1</t>
  </si>
  <si>
    <t>M846.2</t>
  </si>
  <si>
    <t>M846.3</t>
  </si>
  <si>
    <t>M853.1</t>
  </si>
  <si>
    <t>M853.2</t>
  </si>
  <si>
    <t>M853.3</t>
  </si>
  <si>
    <t>M853.4</t>
  </si>
  <si>
    <t>M853.5</t>
  </si>
  <si>
    <t>M853.6</t>
  </si>
  <si>
    <t>M853.7</t>
  </si>
  <si>
    <t>E115</t>
  </si>
  <si>
    <t>E117</t>
  </si>
  <si>
    <t>E118</t>
  </si>
  <si>
    <t>E119</t>
  </si>
  <si>
    <t>К285</t>
  </si>
  <si>
    <t>К286</t>
  </si>
  <si>
    <t>К287</t>
  </si>
  <si>
    <t>К288</t>
  </si>
  <si>
    <t>К289</t>
  </si>
  <si>
    <t>К290</t>
  </si>
  <si>
    <t>К291</t>
  </si>
  <si>
    <t>К292</t>
  </si>
  <si>
    <t>К293</t>
  </si>
  <si>
    <t>К294</t>
  </si>
  <si>
    <t>К295</t>
  </si>
  <si>
    <t>К296</t>
  </si>
  <si>
    <t>К297</t>
  </si>
  <si>
    <t>К298</t>
  </si>
  <si>
    <t>К299</t>
  </si>
  <si>
    <t>К300</t>
  </si>
  <si>
    <t>К301</t>
  </si>
  <si>
    <t>К302</t>
  </si>
  <si>
    <t>К303</t>
  </si>
  <si>
    <t>К304</t>
  </si>
  <si>
    <t>К305</t>
  </si>
  <si>
    <t>К306</t>
  </si>
  <si>
    <t>К307</t>
  </si>
  <si>
    <t>К308</t>
  </si>
  <si>
    <t>К309</t>
  </si>
  <si>
    <t>К310</t>
  </si>
  <si>
    <t>К311</t>
  </si>
  <si>
    <t>К312</t>
  </si>
  <si>
    <t>К313</t>
  </si>
  <si>
    <t>К314</t>
  </si>
  <si>
    <t>К315</t>
  </si>
  <si>
    <t>К316</t>
  </si>
  <si>
    <t>К317</t>
  </si>
  <si>
    <t>К318</t>
  </si>
  <si>
    <t>К319</t>
  </si>
  <si>
    <t>К320</t>
  </si>
  <si>
    <t>К321</t>
  </si>
  <si>
    <t>К322</t>
  </si>
  <si>
    <t>К323</t>
  </si>
  <si>
    <t>К324</t>
  </si>
  <si>
    <t>К325</t>
  </si>
  <si>
    <t>К326</t>
  </si>
  <si>
    <t>К327</t>
  </si>
  <si>
    <t>К328</t>
  </si>
  <si>
    <t>К329</t>
  </si>
  <si>
    <t>К330</t>
  </si>
  <si>
    <t>К331</t>
  </si>
  <si>
    <t>К332</t>
  </si>
  <si>
    <t>К333</t>
  </si>
  <si>
    <t>К334</t>
  </si>
  <si>
    <t>К335</t>
  </si>
  <si>
    <t>К336</t>
  </si>
  <si>
    <t>К337</t>
  </si>
  <si>
    <t>К338</t>
  </si>
  <si>
    <t>К339</t>
  </si>
  <si>
    <t>К340</t>
  </si>
  <si>
    <t>К341</t>
  </si>
  <si>
    <t>К342</t>
  </si>
  <si>
    <t>К343</t>
  </si>
  <si>
    <t>К344</t>
  </si>
  <si>
    <t>К345</t>
  </si>
  <si>
    <t>К346</t>
  </si>
  <si>
    <t>К347</t>
  </si>
  <si>
    <t>К348</t>
  </si>
  <si>
    <t>К349</t>
  </si>
  <si>
    <t>К350</t>
  </si>
  <si>
    <t>К351</t>
  </si>
  <si>
    <t>К352</t>
  </si>
  <si>
    <t>К353</t>
  </si>
  <si>
    <t>К354</t>
  </si>
  <si>
    <t>К355</t>
  </si>
  <si>
    <t>К356</t>
  </si>
  <si>
    <t>К357</t>
  </si>
  <si>
    <t>К358</t>
  </si>
  <si>
    <t>К359</t>
  </si>
  <si>
    <t>К360</t>
  </si>
  <si>
    <t>К361</t>
  </si>
  <si>
    <t>К362</t>
  </si>
  <si>
    <t>К363</t>
  </si>
  <si>
    <t>К364</t>
  </si>
  <si>
    <t>К365</t>
  </si>
  <si>
    <t>К366</t>
  </si>
  <si>
    <t>К367</t>
  </si>
  <si>
    <t>К368</t>
  </si>
  <si>
    <t>К369</t>
  </si>
  <si>
    <t>К370</t>
  </si>
  <si>
    <t>К371</t>
  </si>
  <si>
    <t>К372</t>
  </si>
  <si>
    <t>К373</t>
  </si>
  <si>
    <t>К374</t>
  </si>
  <si>
    <t>К375</t>
  </si>
  <si>
    <t>К376</t>
  </si>
  <si>
    <t>К377</t>
  </si>
  <si>
    <t>К378</t>
  </si>
  <si>
    <t>К379</t>
  </si>
  <si>
    <t>К380</t>
  </si>
  <si>
    <t>К381</t>
  </si>
  <si>
    <t>К382</t>
  </si>
  <si>
    <t>К383</t>
  </si>
  <si>
    <t>К384</t>
  </si>
  <si>
    <t>К385</t>
  </si>
  <si>
    <t>К386</t>
  </si>
  <si>
    <t>К387</t>
  </si>
  <si>
    <t>К388</t>
  </si>
  <si>
    <t>К389</t>
  </si>
  <si>
    <t>К390</t>
  </si>
  <si>
    <t>К391</t>
  </si>
  <si>
    <t>К392</t>
  </si>
  <si>
    <t>К393</t>
  </si>
  <si>
    <t>К394</t>
  </si>
  <si>
    <t>К395</t>
  </si>
  <si>
    <t>К396</t>
  </si>
  <si>
    <t>К397</t>
  </si>
  <si>
    <t>К398</t>
  </si>
  <si>
    <t>К399</t>
  </si>
  <si>
    <t>К400</t>
  </si>
  <si>
    <t>К401</t>
  </si>
  <si>
    <t>К402</t>
  </si>
  <si>
    <t>К403</t>
  </si>
  <si>
    <t>К404</t>
  </si>
  <si>
    <t>К405</t>
  </si>
  <si>
    <t>К406</t>
  </si>
  <si>
    <t>К407</t>
  </si>
  <si>
    <t>К408</t>
  </si>
  <si>
    <t>К409</t>
  </si>
  <si>
    <t>К410</t>
  </si>
  <si>
    <t>К411</t>
  </si>
  <si>
    <t>К412</t>
  </si>
  <si>
    <t>К413</t>
  </si>
  <si>
    <t>К414</t>
  </si>
  <si>
    <t>К415</t>
  </si>
  <si>
    <t>К416</t>
  </si>
  <si>
    <t>К417</t>
  </si>
  <si>
    <t>К418</t>
  </si>
  <si>
    <t>К419</t>
  </si>
  <si>
    <t>К420</t>
  </si>
  <si>
    <t>К421</t>
  </si>
  <si>
    <t>К422</t>
  </si>
  <si>
    <t>К423</t>
  </si>
  <si>
    <t>К424</t>
  </si>
  <si>
    <t>К425</t>
  </si>
  <si>
    <t>К426</t>
  </si>
  <si>
    <t>К427</t>
  </si>
  <si>
    <t>К428</t>
  </si>
  <si>
    <t>А71</t>
  </si>
  <si>
    <t>А280</t>
  </si>
  <si>
    <t>А281</t>
  </si>
  <si>
    <t>А282</t>
  </si>
  <si>
    <t>M853.8</t>
  </si>
  <si>
    <t>M853.9</t>
  </si>
  <si>
    <t>M853.10</t>
  </si>
  <si>
    <t>А91</t>
  </si>
  <si>
    <t>К429</t>
  </si>
  <si>
    <t>Кровать  200*090 Тиана 2</t>
  </si>
  <si>
    <t>К430</t>
  </si>
  <si>
    <t>Кровать  200*120 Тиана 2</t>
  </si>
  <si>
    <t>К431</t>
  </si>
  <si>
    <t>Кровать  200*140 Тиана 2</t>
  </si>
  <si>
    <t>К432</t>
  </si>
  <si>
    <t>Кровать  200*160 Тиана 2</t>
  </si>
  <si>
    <t>К433</t>
  </si>
  <si>
    <t>Кровать  200*180 Тиана 2</t>
  </si>
  <si>
    <t>К434</t>
  </si>
  <si>
    <t>Кровать  200*200 Тиана 2</t>
  </si>
  <si>
    <t>К435</t>
  </si>
  <si>
    <t>Кровать  200*090 Тиана 3</t>
  </si>
  <si>
    <t>К436</t>
  </si>
  <si>
    <t>Кровать  200*120 Тиана 3</t>
  </si>
  <si>
    <t>К437</t>
  </si>
  <si>
    <t>Кровать  200*140 Тиана 3</t>
  </si>
  <si>
    <t>К438</t>
  </si>
  <si>
    <t>Кровать  200*160 Тиана 3</t>
  </si>
  <si>
    <t>К439</t>
  </si>
  <si>
    <t>Кровать  200*180 Тиана 3</t>
  </si>
  <si>
    <t>К440</t>
  </si>
  <si>
    <t>Кровать  200*200 Тиана 3</t>
  </si>
  <si>
    <t>К441</t>
  </si>
  <si>
    <t>Кровать ПМ (основание с газ.пружинами) 200*090 Тиана 2</t>
  </si>
  <si>
    <t>К442</t>
  </si>
  <si>
    <t>Кровать ПМ (основание с газ.пружинами) 200*120 Тиана 2</t>
  </si>
  <si>
    <t>К443</t>
  </si>
  <si>
    <t>Кровать ПМ (основание с газ.пружинами) 200*140 Тиана 2</t>
  </si>
  <si>
    <t>К444</t>
  </si>
  <si>
    <t>Кровать ПМ (основание с газ.пружинами) 200*160 Тиана 2</t>
  </si>
  <si>
    <t>К445</t>
  </si>
  <si>
    <t>Кровать ПМ (основание с газ.пружинами) 200*180 Тиана 2</t>
  </si>
  <si>
    <t>К446</t>
  </si>
  <si>
    <t>Кровать ПМ (основание с газ.пружинами) 200*200 Тиана 2</t>
  </si>
  <si>
    <t>К447</t>
  </si>
  <si>
    <t>Кровать ПМ (основание с газ.пружинами) 200*090 Тиана 3</t>
  </si>
  <si>
    <t>К448</t>
  </si>
  <si>
    <t>Кровать ПМ (основание с газ.пружинами) 200*120 Тиана 3</t>
  </si>
  <si>
    <t>К449</t>
  </si>
  <si>
    <t>Кровать ПМ (основание с газ.пружинами) 200*140 Тиана 3</t>
  </si>
  <si>
    <t>К450</t>
  </si>
  <si>
    <t>Кровать ПМ (основание с газ.пружинами) 200*160 Тиана 3</t>
  </si>
  <si>
    <t>К451</t>
  </si>
  <si>
    <t>Кровать ПМ (основание с газ.пружинами) 200*180 Тиана 3</t>
  </si>
  <si>
    <t>К452</t>
  </si>
  <si>
    <t>Кровать ПМ (основание с газ.пружинами) 200*200 Тиана 3</t>
  </si>
  <si>
    <r>
      <t xml:space="preserve">Эвия - вывод
</t>
    </r>
    <r>
      <rPr>
        <sz val="12"/>
        <color theme="0" tint="-0.14999847407452621"/>
        <rFont val="Calibri"/>
        <family val="2"/>
        <charset val="204"/>
        <scheme val="minor"/>
      </rPr>
      <t xml:space="preserve">(без основания с ламелями)
</t>
    </r>
  </si>
  <si>
    <r>
      <t xml:space="preserve">Эвия с ПМ вывод
</t>
    </r>
    <r>
      <rPr>
        <sz val="12"/>
        <color theme="0" tint="-0.14999847407452621"/>
        <rFont val="Calibri"/>
        <family val="2"/>
        <charset val="204"/>
        <scheme val="minor"/>
      </rPr>
      <t>(с бельевым ящиком)</t>
    </r>
  </si>
  <si>
    <t>К360A.1</t>
  </si>
  <si>
    <t>Кровать  200*090 Эвия Нью 2</t>
  </si>
  <si>
    <t>К360A.2</t>
  </si>
  <si>
    <t>Кровать  200*120 Эвия Нью 2</t>
  </si>
  <si>
    <t>К360A.3</t>
  </si>
  <si>
    <t>Кровать  200*140 Эвия Нью 2</t>
  </si>
  <si>
    <t>К360A.4</t>
  </si>
  <si>
    <t>Кровать  200*160 Эвия Нью 2</t>
  </si>
  <si>
    <t>К360A.5</t>
  </si>
  <si>
    <t>Кровать  200*180 Эвия Нью 2</t>
  </si>
  <si>
    <t>К360A.6</t>
  </si>
  <si>
    <t>Кровать  200*090 Эвия Нью 3</t>
  </si>
  <si>
    <t>К360A.7</t>
  </si>
  <si>
    <t>Кровать  200*120 Эвия Нью 3</t>
  </si>
  <si>
    <t>К360A.8</t>
  </si>
  <si>
    <t>Кровать  200*140 Эвия Нью 3</t>
  </si>
  <si>
    <t>К360A.9</t>
  </si>
  <si>
    <t>Кровать  200*160 Эвия Нью 3</t>
  </si>
  <si>
    <t>К360A.10</t>
  </si>
  <si>
    <t>Кровать  200*180 Эвия Нью 3</t>
  </si>
  <si>
    <t>К360A.11</t>
  </si>
  <si>
    <t>Кровать next 200*090 Эвия Нью 2</t>
  </si>
  <si>
    <t>К360A.12</t>
  </si>
  <si>
    <t>Кровать next 200*120 Эвия Нью 2</t>
  </si>
  <si>
    <t>К360A.13</t>
  </si>
  <si>
    <t>Кровать next 200*140 Эвия Нью 2</t>
  </si>
  <si>
    <t>К360A.14</t>
  </si>
  <si>
    <t>Кровать next 200*160 Эвия Нью 2</t>
  </si>
  <si>
    <t>К360A.15</t>
  </si>
  <si>
    <t>Кровать next 200*180 Эвия Нью 2</t>
  </si>
  <si>
    <t>К360A.16</t>
  </si>
  <si>
    <t>Кровать next 200*090 Эвия Нью 3</t>
  </si>
  <si>
    <t>К360A.17</t>
  </si>
  <si>
    <t>Кровать next 200*120 Эвия Нью 3</t>
  </si>
  <si>
    <t>К360A.18</t>
  </si>
  <si>
    <t>Кровать next 200*140 Эвия Нью 3</t>
  </si>
  <si>
    <t>К360A.19</t>
  </si>
  <si>
    <t>Кровать next 200*160 Эвия Нью 3</t>
  </si>
  <si>
    <t>К360A.20</t>
  </si>
  <si>
    <t>Кровать next 200*180 Эвия Нью 3</t>
  </si>
  <si>
    <t>Кровать 200*090 Эвия Нью Тк. Casanova Ice</t>
  </si>
  <si>
    <t>Кровать 200*120 Эвия Нью Тк. Casanova Ice</t>
  </si>
  <si>
    <t>Кровать 200*140 Эвия Нью Тк. Casanova Ice</t>
  </si>
  <si>
    <t>Кровать 200*160 Эвия Нью Тк. Casanova Ice</t>
  </si>
  <si>
    <t>Кровать 200*180 Эвия Нью Тк. Casanova Ice</t>
  </si>
  <si>
    <t>Кровать с ПМ 200*090 Эвия Нью Тк. Casanova Ice</t>
  </si>
  <si>
    <t>Кровать с ПМ 200*120 Эвия Нью Тк. Casanova Ice</t>
  </si>
  <si>
    <t>Кровать с ПМ 200*140 Эвия Нью Тк. Casanova Ice</t>
  </si>
  <si>
    <t>Кровать с ПМ 200*160 Эвия Нью Тк. Casanova Ice</t>
  </si>
  <si>
    <t>Кровать с ПМ 200*180 Эвия Нью Тк. Casanova Ice</t>
  </si>
  <si>
    <t>Кровать 200*090 Тиана Тк. Velutto 26</t>
  </si>
  <si>
    <t>Кровать 200*120 Тиана Тк. Velutto 26</t>
  </si>
  <si>
    <t>Кровать 200*140 Тиана Тк. Velutto 26</t>
  </si>
  <si>
    <t>Кровать 200*160 Тиана Тк. Velutto 26</t>
  </si>
  <si>
    <t>Кровать 200*180 Тиана Тк. Velutto 26</t>
  </si>
  <si>
    <t>Кровать 200*200 Тиана Тк. Velutto 26</t>
  </si>
  <si>
    <t>Кровать с ПМ 200*090 Тиана Тк. Velutto 26</t>
  </si>
  <si>
    <t>Кровать с ПМ 200*120 Тиана Тк. Velutto 26</t>
  </si>
  <si>
    <t>Кровать с ПМ 200*140 Тиана Тк. Velutto 26</t>
  </si>
  <si>
    <t>Кровать с ПМ 200*160 Тиана Тк. Velutto 26</t>
  </si>
  <si>
    <t>Кровать с ПМ 200*180 Тиана Тк. Velutto 26</t>
  </si>
  <si>
    <t>Кровать с ПМ 200*200 Тиана Тк. Velutto 26</t>
  </si>
  <si>
    <t>Кровать Тиана</t>
  </si>
  <si>
    <t>Кровать Аура</t>
  </si>
  <si>
    <t>Кровать Эстер</t>
  </si>
  <si>
    <t>Кровать Эвия Нью</t>
  </si>
  <si>
    <r>
      <t xml:space="preserve">Лора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</si>
  <si>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Эвия нью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</si>
  <si>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Аура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</si>
  <si>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Эстер
</t>
    </r>
    <r>
      <rPr>
        <sz val="12"/>
        <rFont val="Calibri"/>
        <family val="2"/>
        <charset val="204"/>
        <scheme val="minor"/>
      </rPr>
      <t>(без основания с ламелями)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>необходимо заказать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 с ламелями</t>
    </r>
  </si>
  <si>
    <r>
      <t xml:space="preserve">Айрис
</t>
    </r>
    <r>
      <rPr>
        <sz val="12"/>
        <rFont val="Calibri"/>
        <family val="2"/>
        <charset val="204"/>
        <scheme val="minor"/>
      </rPr>
      <t>(без основания с ламелями)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</si>
  <si>
    <r>
      <t xml:space="preserve">Иви 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База</t>
    </r>
    <r>
      <rPr>
        <b/>
        <sz val="12"/>
        <rFont val="Calibri"/>
        <family val="2"/>
        <charset val="204"/>
        <scheme val="minor"/>
      </rPr>
      <t xml:space="preserve">
</t>
    </r>
  </si>
  <si>
    <r>
      <t xml:space="preserve">Вивиан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</si>
  <si>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Тиана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База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</si>
  <si>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Иви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</t>
    </r>
  </si>
  <si>
    <r>
      <t xml:space="preserve">Айрис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 next</t>
    </r>
  </si>
  <si>
    <r>
      <t xml:space="preserve">Эстер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ПМ</t>
    </r>
  </si>
  <si>
    <r>
      <t xml:space="preserve">Аура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ПМ</t>
    </r>
  </si>
  <si>
    <r>
      <t xml:space="preserve">Эвия нью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 next</t>
    </r>
  </si>
  <si>
    <r>
      <t xml:space="preserve">Милла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ПМ</t>
    </r>
  </si>
  <si>
    <r>
      <t xml:space="preserve">Лора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>комплектуется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Основанием с ПМ</t>
    </r>
  </si>
  <si>
    <r>
      <t xml:space="preserve">Вивиан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>комплектуется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Основанием с ПМ</t>
    </r>
  </si>
  <si>
    <r>
      <t xml:space="preserve">Тиана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</t>
    </r>
    <r>
      <rPr>
        <b/>
        <sz val="20"/>
        <color theme="5" tint="-0.249977111117893"/>
        <rFont val="Calibri"/>
        <family val="2"/>
        <charset val="204"/>
        <scheme val="minor"/>
      </rPr>
      <t xml:space="preserve">
</t>
    </r>
  </si>
  <si>
    <r>
      <t xml:space="preserve">Милла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>необходимо заказать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 с ламелями*</t>
    </r>
  </si>
  <si>
    <r>
      <t xml:space="preserve">*При комплектации данной кровати </t>
    </r>
    <r>
      <rPr>
        <b/>
        <sz val="14"/>
        <rFont val="Calibri"/>
        <family val="2"/>
        <charset val="204"/>
        <scheme val="minor"/>
      </rPr>
      <t>Основанием с ламелями</t>
    </r>
    <r>
      <rPr>
        <sz val="14"/>
        <rFont val="Calibri"/>
        <family val="2"/>
        <charset val="204"/>
        <scheme val="minor"/>
      </rPr>
      <t xml:space="preserve"> и заказе </t>
    </r>
    <r>
      <rPr>
        <b/>
        <sz val="14"/>
        <rFont val="Calibri"/>
        <family val="2"/>
        <charset val="204"/>
        <scheme val="minor"/>
      </rPr>
      <t>матраса высотой ниже 27 см</t>
    </r>
    <r>
      <rPr>
        <sz val="14"/>
        <rFont val="Calibri"/>
        <family val="2"/>
        <charset val="204"/>
        <scheme val="minor"/>
      </rPr>
      <t xml:space="preserve"> требуется замена стандартных опор основания на увеличенные по высоте.
При использовании стандартных опор матрас будет утопать на 19,5 см. </t>
    </r>
  </si>
  <si>
    <r>
      <t xml:space="preserve">МЦ для заказа:
</t>
    </r>
    <r>
      <rPr>
        <b/>
        <sz val="14"/>
        <rFont val="Calibri"/>
        <family val="2"/>
        <charset val="204"/>
        <scheme val="minor"/>
      </rPr>
      <t xml:space="preserve">Комплект ножек АГ 400мм Спец.заказ (7шт.)
</t>
    </r>
    <r>
      <rPr>
        <sz val="12"/>
        <rFont val="Calibri"/>
        <family val="2"/>
        <charset val="204"/>
        <scheme val="minor"/>
      </rPr>
      <t xml:space="preserve">
</t>
    </r>
    <r>
      <rPr>
        <b/>
        <sz val="14"/>
        <color rgb="FF0033CC"/>
        <rFont val="Calibri"/>
        <family val="2"/>
        <charset val="204"/>
        <scheme val="minor"/>
      </rPr>
      <t>Прайс-лист на пост гарантийное обслуживание для ОПТА</t>
    </r>
  </si>
  <si>
    <r>
      <t xml:space="preserve">Greta New (Грета Нью)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</si>
  <si>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Greta New (Грета Нью)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газ. пружинами next</t>
    </r>
  </si>
  <si>
    <t>Кровать  200*090 Greta New (Грета Нью) 2 категория ткани</t>
  </si>
  <si>
    <t>Кровать  200*140 Greta New (Грета Нью) 2 категория ткани</t>
  </si>
  <si>
    <t>Кровать  200*160 Greta New (Грета Нью) 2 категория ткани</t>
  </si>
  <si>
    <t>Кровать  200*180 Greta New (Грета Нью) 2 категория ткани</t>
  </si>
  <si>
    <t>Кровать  200*090 Greta New (Грета Нью) 3 категория ткани</t>
  </si>
  <si>
    <t>Кровать  200*140 Greta New (Грета Нью) 3 категория ткани</t>
  </si>
  <si>
    <t>Кровать  200*160 Greta New (Грета Нью) 3 категория ткани</t>
  </si>
  <si>
    <t>Кровать  200*180 Greta New (Грета Нью) 3 категория ткани</t>
  </si>
  <si>
    <t>Кровать Основание с газ. Пружинами next 200*090 Greta New (Грета Нью) 2 категория ткани</t>
  </si>
  <si>
    <t>Кровать Основание с газ. Пружинами next 200*140 Greta New (Грета Нью) 2 категория ткани</t>
  </si>
  <si>
    <t>Кровать Основание с газ. Пружинами next 200*160 Greta New (Грета Нью) 2 категория ткани</t>
  </si>
  <si>
    <t>Кровать Основание с газ. Пружинами next 200*180 Greta New (Грета Нью) 2 категория ткани</t>
  </si>
  <si>
    <t>Кровать Основание с газ. Пружинами next 200*090 Greta New (Грета Нью) 3 категория ткани</t>
  </si>
  <si>
    <t>Кровать Основание с газ. Пружинами next 200*140 Greta New (Грета Нью) 3 категория ткани</t>
  </si>
  <si>
    <t>Кровать Основание с газ. Пружинами next 200*160 Greta New (Грета Нью) 3 категория ткани</t>
  </si>
  <si>
    <t>Кровать Основание с газ. Пружинами next 200*180 Greta New (Грета Нью) 3 категория ткани</t>
  </si>
  <si>
    <t>Кровать 200*090 Greta New (Грета Нью) Тк. Dumont 02</t>
  </si>
  <si>
    <t>Кровать 200*140 Greta New (Грета Нью) Тк. Sky Velvet 03</t>
  </si>
  <si>
    <t>Кровать 200*160 Greta New (Грета Нью) Тк. Dumont 08</t>
  </si>
  <si>
    <t>Кровать 200*180 Greta New (Грета Нью) Тк. Sky Velvet 16</t>
  </si>
  <si>
    <t>Кровать с ПМ 200*090 Greta New (Грета Нью) Тк. Dumont 31</t>
  </si>
  <si>
    <t>Кровать с ПМ 200*140 Greta New (Грета Нью) Тк. Casanova Grey</t>
  </si>
  <si>
    <t>Кровать с ПМ 200*160 Greta New (Грета Нью) Тк. Dumont 08</t>
  </si>
  <si>
    <t>Кровать с ПМ 200*180 Greta New (Грета Нью) Тк. Dumont 02</t>
  </si>
  <si>
    <t>Кровать Greta New (Грета Нью)</t>
  </si>
  <si>
    <t>А271.1</t>
  </si>
  <si>
    <t>Подушка 070*050 Well 2.0</t>
  </si>
  <si>
    <t>А272.1</t>
  </si>
  <si>
    <t>Подушка 068*068 Well 2.0</t>
  </si>
  <si>
    <t>Well 2.0
(Вэл 2.0)</t>
  </si>
  <si>
    <t>Подушка 050*070 Well (Вэл) 2.0</t>
  </si>
  <si>
    <t>Подушка 068*068 Well (Вэл) 2.0</t>
  </si>
  <si>
    <t>К453</t>
  </si>
  <si>
    <t>Кровать  200*090 Мирель 2</t>
  </si>
  <si>
    <t>К454</t>
  </si>
  <si>
    <t>Кровать  200*120 Мирель 2</t>
  </si>
  <si>
    <t>К455</t>
  </si>
  <si>
    <t>Кровать  200*140 Мирель 2</t>
  </si>
  <si>
    <t>К456</t>
  </si>
  <si>
    <t>Кровать  200*160 Мирель 2</t>
  </si>
  <si>
    <t>К457</t>
  </si>
  <si>
    <t>Кровать  200*180 Мирель 2</t>
  </si>
  <si>
    <t>К458</t>
  </si>
  <si>
    <t>Кровать  200*200 Мирель 2</t>
  </si>
  <si>
    <t>К459</t>
  </si>
  <si>
    <t>Кровать  200*090 Мирель 3</t>
  </si>
  <si>
    <t>К460</t>
  </si>
  <si>
    <t>Кровать  200*120 Мирель 3</t>
  </si>
  <si>
    <t>К461</t>
  </si>
  <si>
    <t>Кровать  200*140 Мирель 3</t>
  </si>
  <si>
    <t>К462</t>
  </si>
  <si>
    <t>Кровать  200*160 Мирель 3</t>
  </si>
  <si>
    <t>К463</t>
  </si>
  <si>
    <t>Кровать  200*180 Мирель 3</t>
  </si>
  <si>
    <t>К464</t>
  </si>
  <si>
    <t>Кровать  200*200 Мирель 3</t>
  </si>
  <si>
    <t>К465</t>
  </si>
  <si>
    <t>Кровать ПМ (основание с газ.пружинами) 200*090 Мирель 2</t>
  </si>
  <si>
    <t>К466</t>
  </si>
  <si>
    <t>Кровать ПМ (основание с газ.пружинами) 200*120 Мирель 2</t>
  </si>
  <si>
    <t>К467</t>
  </si>
  <si>
    <t>Кровать ПМ (основание с газ.пружинами) 200*140 Мирель 2</t>
  </si>
  <si>
    <t>К468</t>
  </si>
  <si>
    <t>Кровать ПМ (основание с газ.пружинами) 200*160 Мирель 2</t>
  </si>
  <si>
    <t>К469</t>
  </si>
  <si>
    <t>Кровать ПМ (основание с газ.пружинами) 200*180 Мирель 2</t>
  </si>
  <si>
    <t>К470</t>
  </si>
  <si>
    <t>Кровать ПМ (основание с газ.пружинами) 200*200 Мирель 2</t>
  </si>
  <si>
    <t>К471</t>
  </si>
  <si>
    <t>Кровать ПМ (основание с газ.пружинами) 200*090 Мирель 3</t>
  </si>
  <si>
    <t>К472</t>
  </si>
  <si>
    <t>Кровать ПМ (основание с газ.пружинами) 200*120 Мирель 3</t>
  </si>
  <si>
    <t>К473</t>
  </si>
  <si>
    <t>Кровать ПМ (основание с газ.пружинами) 200*140 Мирель 3</t>
  </si>
  <si>
    <t>К474</t>
  </si>
  <si>
    <t>Кровать ПМ (основание с газ.пружинами) 200*160 Мирель 3</t>
  </si>
  <si>
    <t>К475</t>
  </si>
  <si>
    <t>Кровать ПМ (основание с газ.пружинами) 200*180 Мирель 3</t>
  </si>
  <si>
    <t>К476</t>
  </si>
  <si>
    <t>Кровать ПМ (основание с газ.пружинами) 200*200 Мирель 3</t>
  </si>
  <si>
    <r>
      <t xml:space="preserve">Мирель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</t>
    </r>
    <r>
      <rPr>
        <b/>
        <sz val="20"/>
        <color theme="5" tint="-0.249977111117893"/>
        <rFont val="Calibri"/>
        <family val="2"/>
        <charset val="204"/>
        <scheme val="minor"/>
      </rPr>
      <t xml:space="preserve">
</t>
    </r>
  </si>
  <si>
    <r>
      <t xml:space="preserve">Кровать </t>
    </r>
    <r>
      <rPr>
        <b/>
        <sz val="14"/>
        <color theme="1"/>
        <rFont val="Calibri"/>
        <family val="2"/>
        <charset val="204"/>
        <scheme val="minor"/>
      </rPr>
      <t xml:space="preserve">Иви </t>
    </r>
    <r>
      <rPr>
        <sz val="14"/>
        <color theme="1"/>
        <rFont val="Calibri"/>
        <family val="2"/>
        <charset val="204"/>
        <scheme val="minor"/>
      </rPr>
      <t xml:space="preserve">2 кат.ткани+ 
Основание База + 
матрас </t>
    </r>
    <r>
      <rPr>
        <b/>
        <sz val="14"/>
        <color theme="1"/>
        <rFont val="Calibri"/>
        <family val="2"/>
        <charset val="204"/>
        <scheme val="minor"/>
      </rPr>
      <t>Prime Lite</t>
    </r>
    <r>
      <rPr>
        <sz val="14"/>
        <color theme="1"/>
        <rFont val="Calibri"/>
        <family val="2"/>
        <charset val="204"/>
        <scheme val="minor"/>
      </rPr>
      <t xml:space="preserve"> (Прайм Лайт)</t>
    </r>
  </si>
  <si>
    <r>
      <t xml:space="preserve">Кровать </t>
    </r>
    <r>
      <rPr>
        <b/>
        <sz val="14"/>
        <color theme="1"/>
        <rFont val="Calibri"/>
        <family val="2"/>
        <charset val="204"/>
        <scheme val="minor"/>
      </rPr>
      <t xml:space="preserve">Иви с ПМ </t>
    </r>
    <r>
      <rPr>
        <sz val="14"/>
        <color theme="1"/>
        <rFont val="Calibri"/>
        <family val="2"/>
        <charset val="204"/>
        <scheme val="minor"/>
      </rPr>
      <t xml:space="preserve">+  
матрас </t>
    </r>
    <r>
      <rPr>
        <b/>
        <sz val="14"/>
        <color theme="1"/>
        <rFont val="Calibri"/>
        <family val="2"/>
        <charset val="204"/>
        <scheme val="minor"/>
      </rPr>
      <t>Prime Lite</t>
    </r>
    <r>
      <rPr>
        <sz val="14"/>
        <color theme="1"/>
        <rFont val="Calibri"/>
        <family val="2"/>
        <charset val="204"/>
        <scheme val="minor"/>
      </rPr>
      <t xml:space="preserve"> (Прайм Лайт)</t>
    </r>
  </si>
  <si>
    <r>
      <t xml:space="preserve">Кровать </t>
    </r>
    <r>
      <rPr>
        <b/>
        <sz val="14"/>
        <color theme="1"/>
        <rFont val="Calibri"/>
        <family val="2"/>
        <charset val="204"/>
        <scheme val="minor"/>
      </rPr>
      <t>Иви</t>
    </r>
    <r>
      <rPr>
        <sz val="14"/>
        <color theme="1"/>
        <rFont val="Calibri"/>
        <family val="2"/>
        <charset val="204"/>
        <scheme val="minor"/>
      </rPr>
      <t xml:space="preserve"> 3 кат.ткани + 
Основание База + 
матрас </t>
    </r>
    <r>
      <rPr>
        <b/>
        <sz val="14"/>
        <color theme="1"/>
        <rFont val="Calibri"/>
        <family val="2"/>
        <charset val="204"/>
        <scheme val="minor"/>
      </rPr>
      <t>Prime Lite</t>
    </r>
    <r>
      <rPr>
        <sz val="14"/>
        <color theme="1"/>
        <rFont val="Calibri"/>
        <family val="2"/>
        <charset val="204"/>
        <scheme val="minor"/>
      </rPr>
      <t xml:space="preserve"> (Прайм Лайт)</t>
    </r>
  </si>
  <si>
    <r>
      <t xml:space="preserve">Кровать </t>
    </r>
    <r>
      <rPr>
        <b/>
        <sz val="14"/>
        <color theme="1"/>
        <rFont val="Calibri"/>
        <family val="2"/>
        <charset val="204"/>
        <scheme val="minor"/>
      </rPr>
      <t>Иви с ПМ</t>
    </r>
    <r>
      <rPr>
        <sz val="14"/>
        <color theme="1"/>
        <rFont val="Calibri"/>
        <family val="2"/>
        <charset val="204"/>
        <scheme val="minor"/>
      </rPr>
      <t xml:space="preserve"> +  
матрас </t>
    </r>
    <r>
      <rPr>
        <b/>
        <sz val="14"/>
        <color theme="1"/>
        <rFont val="Calibri"/>
        <family val="2"/>
        <charset val="204"/>
        <scheme val="minor"/>
      </rPr>
      <t>Prime Lite</t>
    </r>
    <r>
      <rPr>
        <sz val="14"/>
        <color theme="1"/>
        <rFont val="Calibri"/>
        <family val="2"/>
        <charset val="204"/>
        <scheme val="minor"/>
      </rPr>
      <t xml:space="preserve"> (Прайм Лайт)</t>
    </r>
  </si>
  <si>
    <t>Baby (Бэйби)</t>
  </si>
  <si>
    <t>Young (Янг)</t>
  </si>
  <si>
    <t>Junior (Джуниор)</t>
  </si>
  <si>
    <t>Teenager (Тинэйджер)</t>
  </si>
  <si>
    <r>
      <t xml:space="preserve">Lindome (Линдом)                      </t>
    </r>
    <r>
      <rPr>
        <b/>
        <sz val="12"/>
        <color rgb="FFC00000"/>
        <rFont val="Calibri"/>
        <family val="2"/>
        <charset val="204"/>
        <scheme val="minor"/>
      </rPr>
      <t>двойное сложение + скрутка</t>
    </r>
  </si>
  <si>
    <r>
      <t xml:space="preserve">Malmo (Мальмо)                           </t>
    </r>
    <r>
      <rPr>
        <b/>
        <sz val="12"/>
        <color rgb="FFC00000"/>
        <rFont val="Calibri"/>
        <family val="2"/>
        <charset val="204"/>
        <scheme val="minor"/>
      </rPr>
      <t>плоская упаковка</t>
    </r>
  </si>
  <si>
    <r>
      <t xml:space="preserve">Boden (Бодэн)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</si>
  <si>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Oslo (Осло)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</si>
  <si>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Otta (Отта)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</si>
  <si>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Falun (Фалун)                      </t>
    </r>
    <r>
      <rPr>
        <b/>
        <sz val="12"/>
        <color rgb="FFC00000"/>
        <rFont val="Calibri"/>
        <family val="2"/>
        <charset val="204"/>
        <scheme val="minor"/>
      </rPr>
      <t>плоская упаковка</t>
    </r>
  </si>
  <si>
    <t>Halal Destek (Дестек)</t>
  </si>
  <si>
    <r>
      <t xml:space="preserve">Halal Rahat (Рахат)
</t>
    </r>
    <r>
      <rPr>
        <b/>
        <sz val="20"/>
        <color rgb="FFC00000"/>
        <rFont val="Calibri"/>
        <family val="2"/>
        <charset val="204"/>
        <scheme val="minor"/>
      </rPr>
      <t>кратность - 2 шт.</t>
    </r>
  </si>
  <si>
    <t>Halal Hazine (Хазине)</t>
  </si>
  <si>
    <t>Halal Naym (Найым)</t>
  </si>
  <si>
    <t>Halal Bakim (Бакым)</t>
  </si>
  <si>
    <t>Halal Zor (Зор)</t>
  </si>
  <si>
    <t>Energy (Энерджи)</t>
  </si>
  <si>
    <t>Tonus (Тонус)</t>
  </si>
  <si>
    <t>Life (Лайф)</t>
  </si>
  <si>
    <t>Meditation (Медитэйшн)</t>
  </si>
  <si>
    <t>Yoga (Йога)</t>
  </si>
  <si>
    <t>Lotos (Лотос)</t>
  </si>
  <si>
    <t>Sansara (Сансара)</t>
  </si>
  <si>
    <t>Guru (Гуру)</t>
  </si>
  <si>
    <t>Tibet (Тибет)</t>
  </si>
  <si>
    <t>Support (Саппорт)</t>
  </si>
  <si>
    <t>Alternative (Альтернатив)</t>
  </si>
  <si>
    <t>Soft (Софт)</t>
  </si>
  <si>
    <t>Medium (Медиум)</t>
  </si>
  <si>
    <t>Extra (Экстра)</t>
  </si>
  <si>
    <t>Elegant (Элегант)</t>
  </si>
  <si>
    <t>Grand (Гранд)</t>
  </si>
  <si>
    <t>Perfection (Перфекшн)</t>
  </si>
  <si>
    <t>Style (Стайл)</t>
  </si>
  <si>
    <r>
      <t xml:space="preserve">КОЛЛЕКЦИЯ HARMONY (ГАРМОНИ) -
</t>
    </r>
    <r>
      <rPr>
        <sz val="20"/>
        <color theme="1"/>
        <rFont val="Calibri"/>
        <family val="2"/>
        <charset val="204"/>
        <scheme val="minor"/>
      </rPr>
      <t>ЭТО КОМБО ТЕРАПЕВТИЧЕСКИХ ДЕЙСТВИЙ, НАПРАВЛЕННЫХ НА ЛЕЧЕНИЕ БЕССОННИЦЫ.</t>
    </r>
  </si>
  <si>
    <r>
      <t xml:space="preserve">КОЛЛЕКЦИЯ SCANDI (СКАНДИ)-
</t>
    </r>
    <r>
      <rPr>
        <sz val="20"/>
        <color theme="1"/>
        <rFont val="Calibri"/>
        <family val="2"/>
        <charset val="204"/>
        <scheme val="minor"/>
      </rPr>
      <t>ШВЕДСКОЕ КАЧЕСТВО, ДОСТУПНЫЕ ЦЕНЫ И КОМПАКТНАЯ УПАКОВКА</t>
    </r>
    <r>
      <rPr>
        <b/>
        <sz val="20"/>
        <color theme="1"/>
        <rFont val="Calibri"/>
        <family val="2"/>
        <charset val="204"/>
        <scheme val="minor"/>
      </rPr>
      <t xml:space="preserve">
</t>
    </r>
    <r>
      <rPr>
        <b/>
        <u/>
        <sz val="15"/>
        <color rgb="FFFF0000"/>
        <rFont val="Calibri"/>
        <family val="2"/>
        <charset val="204"/>
        <scheme val="minor"/>
      </rPr>
      <t xml:space="preserve">кратность 2 шт.
ВАЖНО! Матрасы изготавливаются только в стандартных размерах согласно прайс-листа. </t>
    </r>
  </si>
  <si>
    <r>
      <t xml:space="preserve">МАТРАСЫ MOM'S LOVE (МАМС ЛАВ)-
</t>
    </r>
    <r>
      <rPr>
        <sz val="20"/>
        <rFont val="Calibri"/>
        <family val="2"/>
        <charset val="204"/>
        <scheme val="minor"/>
      </rPr>
      <t>КОЛЛЕКЦИЯ ДЕТСКИХ МАТРАСОВ</t>
    </r>
  </si>
  <si>
    <r>
      <t xml:space="preserve">КОЛЛЕКЦИЯ SLEEP TONIC (СЛИП ТОНИК)-
</t>
    </r>
    <r>
      <rPr>
        <sz val="20"/>
        <color theme="1"/>
        <rFont val="Calibri"/>
        <family val="2"/>
        <charset val="204"/>
        <scheme val="minor"/>
      </rPr>
      <t>ПОДАРИТ ПОЛНОЦЕННЫЙ ЗДОРОВЫЙ СОН</t>
    </r>
  </si>
  <si>
    <r>
      <t xml:space="preserve">КОЛЛЕКЦИЯ COMFORT (КОМФОРТ) -
</t>
    </r>
    <r>
      <rPr>
        <sz val="20"/>
        <color theme="1"/>
        <rFont val="Calibri"/>
        <family val="2"/>
        <charset val="204"/>
        <scheme val="minor"/>
      </rPr>
      <t xml:space="preserve"> ЭТО ДОСТУПНАЯ РОСКОШЬ В ТВОЕЙ ЖИЗНИ</t>
    </r>
  </si>
  <si>
    <r>
      <t xml:space="preserve">КОЛЛЕКЦИЯ INFINITY (ИНФИНИТИ)-
</t>
    </r>
    <r>
      <rPr>
        <sz val="20"/>
        <color theme="1"/>
        <rFont val="Calibri"/>
        <family val="2"/>
        <charset val="204"/>
        <scheme val="minor"/>
      </rPr>
      <t>УНИКАЛЬНАЯ КОЛЛЕКЦИЯ ПРЕМИАЛЬНЫХ МАТРАСОВ</t>
    </r>
  </si>
  <si>
    <t>Topper Massage Mini (Топпер Массаж Мини)</t>
  </si>
  <si>
    <t>Topper Cocos Mini (Топпер Кокос Мини)</t>
  </si>
  <si>
    <t>Topper Latex Mini (Топпер Латекс Мини)</t>
  </si>
  <si>
    <t>Classic 2.0
(Классик 2.0)</t>
  </si>
  <si>
    <t>Adapt Spring 
(Адапт Спринг)</t>
  </si>
  <si>
    <t>Aerobamboo
 (Аэробамбу)</t>
  </si>
  <si>
    <t>Aerobamboo Plus 
(Аэробамбу Плюс)</t>
  </si>
  <si>
    <t>Ecobamboo 
(Экобамбу)</t>
  </si>
  <si>
    <t>Relax 2.0
(Релакс 2.0)</t>
  </si>
  <si>
    <t>Ergo Cool
(Эрго Кул)</t>
  </si>
  <si>
    <t>Coolness (Кулнэсс)</t>
  </si>
  <si>
    <t>Sense
(Сэнс)</t>
  </si>
  <si>
    <t>Well
(Вэл)</t>
  </si>
  <si>
    <t>Downy (Дауни)</t>
  </si>
  <si>
    <t>Moxie (Мокси)</t>
  </si>
  <si>
    <t>Control (Контрол)</t>
  </si>
  <si>
    <t>Halal Denge (Дэнге)</t>
  </si>
  <si>
    <t>Halal Sahih (Сахих)</t>
  </si>
  <si>
    <t>Just (Джаст)</t>
  </si>
  <si>
    <t>Normal (Нормал)</t>
  </si>
  <si>
    <t>Halal Raha (Раха)</t>
  </si>
  <si>
    <r>
      <t xml:space="preserve">Reference Protection
(Референс Протэкшн)
</t>
    </r>
    <r>
      <rPr>
        <b/>
        <sz val="14"/>
        <color rgb="FFFF0000"/>
        <rFont val="Calibri"/>
        <family val="2"/>
        <charset val="204"/>
        <scheme val="minor"/>
      </rPr>
      <t>ЛИМИТИРОВАННОЕ ПРЕДЛОЖЕНИЕ</t>
    </r>
  </si>
  <si>
    <t>Halal Himaya (Химая)</t>
  </si>
  <si>
    <t>Tricot (Трикот)</t>
  </si>
  <si>
    <t>Local (Локал)</t>
  </si>
  <si>
    <r>
      <rPr>
        <b/>
        <sz val="14"/>
        <rFont val="Calibri"/>
        <family val="2"/>
        <charset val="204"/>
        <scheme val="minor"/>
      </rPr>
      <t>Детский чехол</t>
    </r>
    <r>
      <rPr>
        <b/>
        <sz val="26"/>
        <rFont val="Calibri"/>
        <family val="2"/>
        <charset val="204"/>
        <scheme val="minor"/>
      </rPr>
      <t xml:space="preserve">
</t>
    </r>
    <r>
      <rPr>
        <b/>
        <sz val="20"/>
        <rFont val="Calibri"/>
        <family val="2"/>
        <charset val="204"/>
        <scheme val="minor"/>
      </rPr>
      <t>Kids Terry (Кидс Терри)</t>
    </r>
  </si>
  <si>
    <r>
      <rPr>
        <b/>
        <sz val="14"/>
        <rFont val="Calibri"/>
        <family val="2"/>
        <charset val="204"/>
        <scheme val="minor"/>
      </rPr>
      <t xml:space="preserve">Чехол на подушку </t>
    </r>
    <r>
      <rPr>
        <b/>
        <sz val="26"/>
        <rFont val="Calibri"/>
        <family val="2"/>
        <charset val="204"/>
        <scheme val="minor"/>
      </rPr>
      <t xml:space="preserve">
</t>
    </r>
    <r>
      <rPr>
        <b/>
        <sz val="22"/>
        <rFont val="Calibri"/>
        <family val="2"/>
        <charset val="204"/>
        <scheme val="minor"/>
      </rPr>
      <t>Just (Джаст)</t>
    </r>
  </si>
  <si>
    <t>Aerobamboo (Аэробамбу)</t>
  </si>
  <si>
    <t>Optima (Оптима)</t>
  </si>
  <si>
    <t>Halal Hava (Хава)</t>
  </si>
  <si>
    <t>Puffy (Паффи)</t>
  </si>
  <si>
    <t>Heat (Хит)</t>
  </si>
  <si>
    <t>Halal Saflik (Сафлык)</t>
  </si>
  <si>
    <t>Верхний слой: трикотаж Micro Peach Микро Пич) 100% полиэстер
Водонепроницаемый защитный слой (TPU)
Крепление: 4 резинки</t>
  </si>
  <si>
    <t xml:space="preserve">Верхний слой: тк. трикотаж Micro Peach (Микро Пич) 100% полиэстер
Водонепроницаемый защитный слой (TPU)
Потайная Молния </t>
  </si>
  <si>
    <r>
      <t xml:space="preserve">Кейли Нью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База</t>
    </r>
  </si>
  <si>
    <r>
      <t xml:space="preserve">Кейли Нью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 с газ. пружинами next</t>
    </r>
    <r>
      <rPr>
        <b/>
        <sz val="20"/>
        <rFont val="Calibri"/>
        <family val="2"/>
        <charset val="204"/>
        <scheme val="minor"/>
      </rPr>
      <t xml:space="preserve">
</t>
    </r>
  </si>
  <si>
    <t>K173.1</t>
  </si>
  <si>
    <t>Кровать  200*090 Кейли Нью 2 категория ткани</t>
  </si>
  <si>
    <t>K173.2</t>
  </si>
  <si>
    <t>Кровать  200*140 Кейли Нью 2 категория ткани</t>
  </si>
  <si>
    <t>K173.3</t>
  </si>
  <si>
    <t>Кровать  200*160 Кейли Нью 2 категория ткани</t>
  </si>
  <si>
    <t>K173.4</t>
  </si>
  <si>
    <t>Кровать  200*180 Кейли Нью 2 категория ткани</t>
  </si>
  <si>
    <t>K173.5</t>
  </si>
  <si>
    <t>Кровать  200*090 Кейли Нью 3 категория ткани</t>
  </si>
  <si>
    <t>K173.6</t>
  </si>
  <si>
    <t>Кровать  200*140 Кейли Нью 3 категория ткани</t>
  </si>
  <si>
    <t>K173.7</t>
  </si>
  <si>
    <t>Кровать  200*160 Кейли Нью 3 категория ткани</t>
  </si>
  <si>
    <t>K173.8</t>
  </si>
  <si>
    <t>Кровать  200*180 Кейли Нью 3 категория ткани</t>
  </si>
  <si>
    <t>K173.9</t>
  </si>
  <si>
    <t>Кровать Основание с газ. пружинами next 200*090 Кейли Нью 2 категория ткани</t>
  </si>
  <si>
    <t>K173.10</t>
  </si>
  <si>
    <t>Кровать Основание с газ. пружинами next 200*140 Кейли Нью 2 категория ткани</t>
  </si>
  <si>
    <t>K173.11</t>
  </si>
  <si>
    <t>Кровать Основание с газ. пружинами next 200*160 Кейли Нью 2 категория ткани</t>
  </si>
  <si>
    <t>K173.12</t>
  </si>
  <si>
    <t>Кровать Основание с газ. пружинами next 200*180 Кейли Нью 2 категория ткани</t>
  </si>
  <si>
    <t>K173.13</t>
  </si>
  <si>
    <t>Кровать Основание с газ. пружинами next 200*090 Кейли Нью 3 категория ткани</t>
  </si>
  <si>
    <t>K173.14</t>
  </si>
  <si>
    <t>Кровать Основание с газ. пружинами next 200*140 Кейли Нью 3 категория ткани</t>
  </si>
  <si>
    <t>K173.15</t>
  </si>
  <si>
    <t>Кровать Основание с газ. пружинами next 200*160 Кейли Нью 3 категория ткани</t>
  </si>
  <si>
    <t>K173.16</t>
  </si>
  <si>
    <t>Кровать Основание с газ. пружинами next 200*180 Кейли Нью 3 категория ткани</t>
  </si>
  <si>
    <t>Кровать 200*090 Кейли Нью Тк. Dumont 31</t>
  </si>
  <si>
    <t>Кровать 200*140 Кейли Нью Тк. Sky Velvet 16</t>
  </si>
  <si>
    <t>Кровать 200*160 Кейли Нью Тк. Sky Velvet 03</t>
  </si>
  <si>
    <t>Кровать 200*180 Кейли Нью Тк. Casanova Grass</t>
  </si>
  <si>
    <t>Кровать с ПМ 200*090 Кейли Нью Тк. Casanova Rose</t>
  </si>
  <si>
    <t>Кровать с ПМ 200*140 Кейли Нью Тк. Sky Velvet 03</t>
  </si>
  <si>
    <t>Кровать с ПМ 200*160 Кейли Нью Тк. Sky Velvet 16</t>
  </si>
  <si>
    <t>Кровать с ПМ 200*180 Кейли Нью Тк. Dumont 02</t>
  </si>
  <si>
    <t>Кровать 200*090 Мирель Тк. Velutto 26</t>
  </si>
  <si>
    <t>Кровать 200*120 Мирель Тк. Velutto 26</t>
  </si>
  <si>
    <t>Кровать 200*140 Мирель Тк. Velutto 26</t>
  </si>
  <si>
    <t>Кровать 200*160 Мирель Тк. Velutto 26</t>
  </si>
  <si>
    <t>Кровать 200*180 Мирель Тк. Velutto 26</t>
  </si>
  <si>
    <t>Кровать 200*200 Мирель Тк. Velutto 26</t>
  </si>
  <si>
    <t>Кровать с ПМ 200*090 Мирель Тк. Velutto 26</t>
  </si>
  <si>
    <t>Кровать с ПМ 200*120 Мирель Тк. Velutto 26</t>
  </si>
  <si>
    <t>Кровать с ПМ 200*140 Мирель Тк. Velutto 26</t>
  </si>
  <si>
    <t>Кровать с ПМ 200*160 Мирель Тк. Velutto 26</t>
  </si>
  <si>
    <t>Кровать с ПМ 200*180 Мирель Тк. Velutto 26</t>
  </si>
  <si>
    <t>Кровать с ПМ 200*200 Мирель Тк. Velutto 26</t>
  </si>
  <si>
    <r>
      <t xml:space="preserve">Мирель
</t>
    </r>
    <r>
      <rPr>
        <sz val="12"/>
        <rFont val="Calibri"/>
        <family val="2"/>
        <charset val="204"/>
        <scheme val="minor"/>
      </rPr>
      <t xml:space="preserve">(без основания с ламелями База)
</t>
    </r>
    <r>
      <rPr>
        <sz val="12"/>
        <color theme="9" tint="-0.499984740745262"/>
        <rFont val="Calibri"/>
        <family val="2"/>
        <charset val="204"/>
        <scheme val="minor"/>
      </rPr>
      <t>необходимо заказать Основание База</t>
    </r>
    <r>
      <rPr>
        <sz val="12"/>
        <color rgb="FFC00000"/>
        <rFont val="Calibri"/>
        <family val="2"/>
        <charset val="204"/>
        <scheme val="minor"/>
      </rPr>
      <t xml:space="preserve">
</t>
    </r>
  </si>
  <si>
    <t>Кровать Мирель</t>
  </si>
  <si>
    <t>Кровать Кейли Нью</t>
  </si>
  <si>
    <t>Технические характеристики кроватей</t>
  </si>
  <si>
    <t>https://disk.yandex.ru/d/QoEidWepcxECig</t>
  </si>
  <si>
    <r>
      <t xml:space="preserve">Кейли
</t>
    </r>
    <r>
      <rPr>
        <sz val="12"/>
        <color theme="0" tint="-4.9989318521683403E-2"/>
        <rFont val="Calibri"/>
        <family val="2"/>
        <charset val="204"/>
        <scheme val="minor"/>
      </rPr>
      <t xml:space="preserve">(без основания с ламелями)
необходимо заказать </t>
    </r>
    <r>
      <rPr>
        <b/>
        <sz val="12"/>
        <color theme="0" tint="-4.9989318521683403E-2"/>
        <rFont val="Calibri"/>
        <family val="2"/>
        <charset val="204"/>
        <scheme val="minor"/>
      </rPr>
      <t>Основание База</t>
    </r>
  </si>
  <si>
    <r>
      <t xml:space="preserve">Кейли с ПМ
</t>
    </r>
    <r>
      <rPr>
        <sz val="12"/>
        <color theme="0" tint="-4.9989318521683403E-2"/>
        <rFont val="Calibri"/>
        <family val="2"/>
        <charset val="204"/>
        <scheme val="minor"/>
      </rPr>
      <t xml:space="preserve">(с бельевым ящиком)
комплектуется </t>
    </r>
    <r>
      <rPr>
        <b/>
        <sz val="12"/>
        <color theme="0" tint="-4.9989318521683403E-2"/>
        <rFont val="Calibri"/>
        <family val="2"/>
        <charset val="204"/>
        <scheme val="minor"/>
      </rPr>
      <t xml:space="preserve"> Основанием с газ. пружинами</t>
    </r>
    <r>
      <rPr>
        <b/>
        <sz val="20"/>
        <color theme="0" tint="-4.9989318521683403E-2"/>
        <rFont val="Calibri"/>
        <family val="2"/>
        <charset val="204"/>
        <scheme val="minor"/>
      </rPr>
      <t xml:space="preserve">
</t>
    </r>
  </si>
  <si>
    <t>с 01.04 по 07.04.2026 г. включительно</t>
  </si>
  <si>
    <r>
      <t xml:space="preserve">Harmony Life Акция (Гармони Лайф Акция)
</t>
    </r>
    <r>
      <rPr>
        <b/>
        <sz val="16"/>
        <color rgb="FFC00000"/>
        <rFont val="Calibri"/>
        <family val="2"/>
        <charset val="204"/>
        <scheme val="minor"/>
      </rPr>
      <t>количество ограничено</t>
    </r>
  </si>
  <si>
    <t>Topper Base Mini 
(Топпер Бэйс Мини)</t>
  </si>
  <si>
    <t>Прайс: Спец.прайс на аксессуары Комплектации (подушки,чехлы,одеяла) с 01.04.26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</si>
</sst>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_р_."/>
    <numFmt numFmtId="168" formatCode="#,##0_р_."/>
    <numFmt numFmtId="169" formatCode="0.0%"/>
    <numFmt numFmtId="170" formatCode="_-* #,##0\ _₽_-;\-* #,##0\ _₽_-;_-* &quot;-&quot;??\ _₽_-;_-@_-"/>
    <numFmt numFmtId="171" formatCode="0.000%"/>
    <numFmt numFmtId="172" formatCode="#,##0.00\ [$PLN]"/>
  </numFmts>
  <fonts count="10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u/>
      <sz val="8.5"/>
      <color theme="10"/>
      <name val="Arial Cyr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color rgb="FF0033CC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  <charset val="238"/>
    </font>
    <font>
      <sz val="10"/>
      <name val="IKEA Sans"/>
      <family val="2"/>
    </font>
    <font>
      <sz val="10"/>
      <name val="Verdana"/>
      <family val="2"/>
    </font>
    <font>
      <sz val="10"/>
      <name val="Arial"/>
      <family val="2"/>
      <charset val="238"/>
    </font>
    <font>
      <u/>
      <sz val="10"/>
      <color theme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2"/>
      <color rgb="FF0033CC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0"/>
      <name val="Calibri"/>
      <family val="2"/>
      <charset val="204"/>
      <scheme val="minor"/>
    </font>
    <font>
      <sz val="11"/>
      <color rgb="FF0033CC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</font>
    <font>
      <sz val="11"/>
      <color rgb="FF0033CC"/>
      <name val="Calibri Light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u/>
      <sz val="15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rgb="FFC00000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16"/>
      <color theme="1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rgb="FFC00000"/>
      <name val="Calibri Light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20"/>
      <color theme="0" tint="-4.9989318521683403E-2"/>
      <name val="Calibri"/>
      <family val="2"/>
      <charset val="204"/>
      <scheme val="minor"/>
    </font>
    <font>
      <sz val="12"/>
      <color theme="0" tint="-4.9989318521683403E-2"/>
      <name val="Calibri"/>
      <family val="2"/>
      <charset val="204"/>
      <scheme val="minor"/>
    </font>
    <font>
      <b/>
      <sz val="12"/>
      <color theme="0" tint="-4.9989318521683403E-2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2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i/>
      <sz val="14"/>
      <name val="Cambria"/>
      <family val="1"/>
      <charset val="204"/>
    </font>
    <font>
      <sz val="11"/>
      <name val="Calibri Light"/>
      <family val="2"/>
      <charset val="204"/>
    </font>
    <font>
      <sz val="11"/>
      <color rgb="FF0000FF"/>
      <name val="Calibri Light"/>
      <family val="2"/>
      <charset val="204"/>
    </font>
    <font>
      <b/>
      <sz val="20"/>
      <color theme="0" tint="-0.14999847407452621"/>
      <name val="Calibri"/>
      <family val="2"/>
      <charset val="204"/>
      <scheme val="minor"/>
    </font>
    <font>
      <sz val="12"/>
      <color theme="0" tint="-0.14999847407452621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20"/>
      <color theme="5" tint="-0.249977111117893"/>
      <name val="Calibri"/>
      <family val="2"/>
      <charset val="204"/>
      <scheme val="minor"/>
    </font>
    <font>
      <b/>
      <sz val="14"/>
      <color rgb="FF0033CC"/>
      <name val="Calibri"/>
      <family val="2"/>
      <charset val="204"/>
      <scheme val="minor"/>
    </font>
    <font>
      <sz val="12"/>
      <color theme="9" tint="-0.499984740745262"/>
      <name val="Calibri"/>
      <family val="2"/>
      <charset val="204"/>
      <scheme val="minor"/>
    </font>
    <font>
      <sz val="11"/>
      <color rgb="FFFF0000"/>
      <name val="Calibri Light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125">
        <bgColor rgb="FF99FFCC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/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medium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thin">
        <color indexed="64"/>
      </bottom>
      <diagonal/>
    </border>
    <border>
      <left/>
      <right/>
      <top style="medium">
        <color theme="3" tint="-0.499984740745262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002060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002060"/>
      </right>
      <top/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rgb="FF002060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002060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rgb="FF002060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7207">
    <xf numFmtId="0" fontId="0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9" fillId="0" borderId="0"/>
    <xf numFmtId="172" fontId="40" fillId="0" borderId="0"/>
    <xf numFmtId="0" fontId="41" fillId="0" borderId="0"/>
    <xf numFmtId="172" fontId="42" fillId="0" borderId="0"/>
    <xf numFmtId="9" fontId="40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1" fillId="11" borderId="100" applyNumberFormat="0" applyFont="0" applyAlignment="0" applyProtection="0"/>
    <xf numFmtId="0" fontId="1" fillId="11" borderId="100" applyNumberFormat="0" applyFont="0" applyAlignment="0" applyProtection="0"/>
    <xf numFmtId="0" fontId="1" fillId="11" borderId="10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45" fillId="0" borderId="0"/>
    <xf numFmtId="0" fontId="46" fillId="0" borderId="0"/>
  </cellStyleXfs>
  <cellXfs count="8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9" fillId="0" borderId="11" xfId="6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6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7" fillId="0" borderId="0" xfId="0" applyFont="1"/>
    <xf numFmtId="0" fontId="21" fillId="3" borderId="0" xfId="0" applyFont="1" applyFill="1"/>
    <xf numFmtId="9" fontId="21" fillId="3" borderId="0" xfId="1594" applyFont="1" applyFill="1"/>
    <xf numFmtId="0" fontId="20" fillId="3" borderId="0" xfId="0" applyFont="1" applyFill="1"/>
    <xf numFmtId="9" fontId="21" fillId="0" borderId="0" xfId="1594" applyFont="1" applyBorder="1"/>
    <xf numFmtId="9" fontId="21" fillId="3" borderId="0" xfId="1594" applyFont="1" applyFill="1" applyBorder="1"/>
    <xf numFmtId="0" fontId="27" fillId="3" borderId="0" xfId="0" applyFont="1" applyFill="1"/>
    <xf numFmtId="168" fontId="18" fillId="0" borderId="58" xfId="1" applyNumberFormat="1" applyFont="1" applyBorder="1" applyAlignment="1" applyProtection="1">
      <alignment horizontal="center" vertical="center" wrapText="1"/>
      <protection hidden="1"/>
    </xf>
    <xf numFmtId="168" fontId="23" fillId="0" borderId="58" xfId="1" applyNumberFormat="1" applyFont="1" applyBorder="1" applyAlignment="1" applyProtection="1">
      <alignment horizontal="center" vertical="center" wrapText="1"/>
      <protection hidden="1"/>
    </xf>
    <xf numFmtId="168" fontId="18" fillId="0" borderId="59" xfId="1" applyNumberFormat="1" applyFont="1" applyBorder="1" applyAlignment="1" applyProtection="1">
      <alignment horizontal="center" vertical="center" wrapText="1"/>
      <protection hidden="1"/>
    </xf>
    <xf numFmtId="168" fontId="18" fillId="0" borderId="60" xfId="1" applyNumberFormat="1" applyFont="1" applyBorder="1" applyAlignment="1" applyProtection="1">
      <alignment horizontal="center" vertical="center" wrapText="1"/>
      <protection hidden="1"/>
    </xf>
    <xf numFmtId="0" fontId="18" fillId="3" borderId="0" xfId="0" applyFont="1" applyFill="1"/>
    <xf numFmtId="0" fontId="18" fillId="0" borderId="0" xfId="0" applyFont="1"/>
    <xf numFmtId="170" fontId="0" fillId="0" borderId="0" xfId="1593" applyNumberFormat="1" applyFont="1"/>
    <xf numFmtId="168" fontId="18" fillId="0" borderId="61" xfId="1" applyNumberFormat="1" applyFont="1" applyBorder="1" applyAlignment="1" applyProtection="1">
      <alignment horizontal="center" vertical="center" wrapText="1"/>
      <protection hidden="1"/>
    </xf>
    <xf numFmtId="9" fontId="18" fillId="0" borderId="0" xfId="1594" applyFont="1" applyFill="1"/>
    <xf numFmtId="9" fontId="18" fillId="3" borderId="0" xfId="1594" applyFont="1" applyFill="1"/>
    <xf numFmtId="0" fontId="31" fillId="0" borderId="11" xfId="0" applyFont="1" applyBorder="1" applyAlignment="1">
      <alignment horizontal="center" vertical="center"/>
    </xf>
    <xf numFmtId="0" fontId="17" fillId="3" borderId="0" xfId="6" applyFont="1" applyFill="1"/>
    <xf numFmtId="0" fontId="30" fillId="3" borderId="0" xfId="0" applyFont="1" applyFill="1" applyAlignment="1">
      <alignment horizontal="center"/>
    </xf>
    <xf numFmtId="9" fontId="21" fillId="0" borderId="0" xfId="1594" applyFont="1"/>
    <xf numFmtId="0" fontId="21" fillId="3" borderId="0" xfId="0" applyFont="1" applyFill="1" applyAlignment="1">
      <alignment horizontal="center"/>
    </xf>
    <xf numFmtId="9" fontId="18" fillId="3" borderId="0" xfId="1594" applyFont="1" applyFill="1" applyBorder="1"/>
    <xf numFmtId="0" fontId="26" fillId="3" borderId="21" xfId="1" applyFont="1" applyFill="1" applyBorder="1" applyAlignment="1" applyProtection="1">
      <alignment vertical="center" wrapText="1"/>
      <protection hidden="1"/>
    </xf>
    <xf numFmtId="168" fontId="18" fillId="0" borderId="37" xfId="1" applyNumberFormat="1" applyFont="1" applyBorder="1" applyAlignment="1" applyProtection="1">
      <alignment horizontal="center" vertical="center" wrapText="1"/>
      <protection hidden="1"/>
    </xf>
    <xf numFmtId="168" fontId="18" fillId="0" borderId="28" xfId="1" applyNumberFormat="1" applyFont="1" applyBorder="1" applyAlignment="1" applyProtection="1">
      <alignment horizontal="center" vertical="center" wrapText="1"/>
      <protection hidden="1"/>
    </xf>
    <xf numFmtId="168" fontId="18" fillId="0" borderId="29" xfId="1" applyNumberFormat="1" applyFont="1" applyBorder="1" applyAlignment="1" applyProtection="1">
      <alignment horizontal="center" vertical="center" wrapText="1"/>
      <protection hidden="1"/>
    </xf>
    <xf numFmtId="168" fontId="18" fillId="0" borderId="57" xfId="1" applyNumberFormat="1" applyFont="1" applyBorder="1" applyAlignment="1" applyProtection="1">
      <alignment horizontal="center" vertical="center" wrapText="1"/>
      <protection hidden="1"/>
    </xf>
    <xf numFmtId="9" fontId="18" fillId="0" borderId="0" xfId="1594" applyFont="1" applyBorder="1"/>
    <xf numFmtId="9" fontId="18" fillId="0" borderId="0" xfId="1594" applyFont="1"/>
    <xf numFmtId="0" fontId="18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8" fillId="8" borderId="32" xfId="1594" applyFont="1" applyFill="1" applyBorder="1" applyAlignment="1" applyProtection="1">
      <alignment horizontal="center" vertical="center" wrapText="1"/>
      <protection hidden="1"/>
    </xf>
    <xf numFmtId="9" fontId="18" fillId="8" borderId="1" xfId="1594" applyFont="1" applyFill="1" applyBorder="1" applyAlignment="1" applyProtection="1">
      <alignment horizontal="center" vertical="center" wrapText="1"/>
      <protection hidden="1"/>
    </xf>
    <xf numFmtId="9" fontId="18" fillId="8" borderId="5" xfId="1594" applyFont="1" applyFill="1" applyBorder="1" applyAlignment="1" applyProtection="1">
      <alignment horizontal="center" vertical="center" wrapText="1"/>
      <protection hidden="1"/>
    </xf>
    <xf numFmtId="168" fontId="18" fillId="0" borderId="74" xfId="1" applyNumberFormat="1" applyFont="1" applyBorder="1" applyAlignment="1" applyProtection="1">
      <alignment horizontal="center" vertical="center" wrapText="1"/>
      <protection hidden="1"/>
    </xf>
    <xf numFmtId="10" fontId="0" fillId="0" borderId="0" xfId="1594" applyNumberFormat="1" applyFont="1"/>
    <xf numFmtId="170" fontId="0" fillId="0" borderId="0" xfId="1593" applyNumberFormat="1" applyFont="1" applyAlignment="1">
      <alignment vertical="center"/>
    </xf>
    <xf numFmtId="3" fontId="18" fillId="0" borderId="74" xfId="1" applyNumberFormat="1" applyFont="1" applyBorder="1" applyAlignment="1" applyProtection="1">
      <alignment horizontal="center" vertical="center" wrapText="1"/>
      <protection hidden="1"/>
    </xf>
    <xf numFmtId="3" fontId="18" fillId="0" borderId="28" xfId="1" applyNumberFormat="1" applyFont="1" applyBorder="1" applyAlignment="1" applyProtection="1">
      <alignment horizontal="center" vertical="center" wrapText="1"/>
      <protection hidden="1"/>
    </xf>
    <xf numFmtId="3" fontId="18" fillId="0" borderId="32" xfId="1" applyNumberFormat="1" applyFont="1" applyBorder="1" applyAlignment="1" applyProtection="1">
      <alignment horizontal="center" vertical="center" wrapText="1"/>
      <protection hidden="1"/>
    </xf>
    <xf numFmtId="171" fontId="0" fillId="0" borderId="0" xfId="1594" applyNumberFormat="1" applyFont="1"/>
    <xf numFmtId="3" fontId="18" fillId="0" borderId="37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8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36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9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72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74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7" xfId="1593" applyNumberFormat="1" applyFont="1" applyFill="1" applyBorder="1" applyAlignment="1" applyProtection="1">
      <alignment horizontal="center" vertical="center" wrapText="1"/>
      <protection hidden="1"/>
    </xf>
    <xf numFmtId="0" fontId="18" fillId="24" borderId="0" xfId="0" applyFont="1" applyFill="1"/>
    <xf numFmtId="0" fontId="23" fillId="24" borderId="12" xfId="1" applyFont="1" applyFill="1" applyBorder="1" applyAlignment="1" applyProtection="1">
      <alignment horizontal="center" vertical="center" wrapText="1"/>
      <protection hidden="1"/>
    </xf>
    <xf numFmtId="168" fontId="18" fillId="0" borderId="0" xfId="1" applyNumberFormat="1" applyFont="1" applyAlignment="1" applyProtection="1">
      <alignment horizontal="center" vertical="center" wrapText="1"/>
      <protection hidden="1"/>
    </xf>
    <xf numFmtId="0" fontId="33" fillId="3" borderId="0" xfId="1" applyFont="1" applyFill="1" applyAlignment="1" applyProtection="1">
      <alignment horizontal="center" vertical="center" wrapText="1"/>
      <protection hidden="1"/>
    </xf>
    <xf numFmtId="3" fontId="18" fillId="0" borderId="1" xfId="1" applyNumberFormat="1" applyFont="1" applyBorder="1" applyAlignment="1" applyProtection="1">
      <alignment horizontal="center" vertical="center" wrapText="1"/>
      <protection hidden="1"/>
    </xf>
    <xf numFmtId="3" fontId="18" fillId="0" borderId="5" xfId="1" applyNumberFormat="1" applyFont="1" applyBorder="1" applyAlignment="1" applyProtection="1">
      <alignment horizontal="center" vertical="center" wrapText="1"/>
      <protection hidden="1"/>
    </xf>
    <xf numFmtId="3" fontId="18" fillId="0" borderId="49" xfId="1" applyNumberFormat="1" applyFont="1" applyBorder="1" applyAlignment="1" applyProtection="1">
      <alignment horizontal="center" vertical="center" wrapText="1"/>
      <protection hidden="1"/>
    </xf>
    <xf numFmtId="168" fontId="23" fillId="0" borderId="28" xfId="1" applyNumberFormat="1" applyFont="1" applyBorder="1" applyAlignment="1" applyProtection="1">
      <alignment horizontal="center" vertical="center" wrapText="1"/>
      <protection hidden="1"/>
    </xf>
    <xf numFmtId="3" fontId="23" fillId="0" borderId="1" xfId="1" applyNumberFormat="1" applyFont="1" applyBorder="1" applyAlignment="1" applyProtection="1">
      <alignment horizontal="center" vertical="center" wrapText="1"/>
      <protection hidden="1"/>
    </xf>
    <xf numFmtId="0" fontId="26" fillId="10" borderId="13" xfId="1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/>
    <xf numFmtId="0" fontId="21" fillId="3" borderId="67" xfId="0" applyFont="1" applyFill="1" applyBorder="1"/>
    <xf numFmtId="0" fontId="35" fillId="3" borderId="53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67" xfId="0" applyFont="1" applyFill="1" applyBorder="1" applyAlignment="1">
      <alignment horizontal="center" vertical="center"/>
    </xf>
    <xf numFmtId="0" fontId="49" fillId="3" borderId="53" xfId="1592" applyFont="1" applyFill="1" applyBorder="1" applyAlignment="1">
      <alignment horizontal="center" vertical="center"/>
    </xf>
    <xf numFmtId="0" fontId="18" fillId="3" borderId="0" xfId="0" applyFont="1" applyFill="1" applyProtection="1">
      <protection hidden="1"/>
    </xf>
    <xf numFmtId="0" fontId="18" fillId="3" borderId="66" xfId="0" applyFont="1" applyFill="1" applyBorder="1" applyProtection="1">
      <protection hidden="1"/>
    </xf>
    <xf numFmtId="49" fontId="23" fillId="3" borderId="0" xfId="0" applyNumberFormat="1" applyFont="1" applyFill="1" applyAlignment="1" applyProtection="1">
      <alignment horizontal="right"/>
      <protection hidden="1"/>
    </xf>
    <xf numFmtId="0" fontId="50" fillId="3" borderId="0" xfId="1592" applyFont="1" applyFill="1" applyBorder="1" applyAlignment="1" applyProtection="1">
      <alignment horizontal="right"/>
      <protection hidden="1"/>
    </xf>
    <xf numFmtId="0" fontId="47" fillId="3" borderId="0" xfId="1592" applyFont="1" applyFill="1" applyBorder="1" applyAlignment="1">
      <alignment horizontal="right"/>
    </xf>
    <xf numFmtId="0" fontId="48" fillId="3" borderId="0" xfId="0" applyFont="1" applyFill="1" applyAlignment="1" applyProtection="1">
      <alignment horizontal="left"/>
      <protection hidden="1"/>
    </xf>
    <xf numFmtId="0" fontId="21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vertical="top"/>
      <protection hidden="1"/>
    </xf>
    <xf numFmtId="0" fontId="18" fillId="0" borderId="37" xfId="1" applyFont="1" applyBorder="1" applyAlignment="1" applyProtection="1">
      <alignment horizontal="center" vertical="center" wrapText="1"/>
      <protection hidden="1"/>
    </xf>
    <xf numFmtId="0" fontId="18" fillId="0" borderId="28" xfId="1" applyFont="1" applyBorder="1" applyAlignment="1" applyProtection="1">
      <alignment horizontal="center" vertical="center" wrapText="1"/>
      <protection hidden="1"/>
    </xf>
    <xf numFmtId="0" fontId="23" fillId="0" borderId="28" xfId="1" applyFont="1" applyBorder="1" applyAlignment="1" applyProtection="1">
      <alignment horizontal="center" vertical="center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18" fillId="0" borderId="27" xfId="1" applyFont="1" applyBorder="1" applyAlignment="1" applyProtection="1">
      <alignment horizontal="center" vertical="center" wrapText="1"/>
      <protection hidden="1"/>
    </xf>
    <xf numFmtId="9" fontId="18" fillId="8" borderId="69" xfId="1594" applyFont="1" applyFill="1" applyBorder="1" applyAlignment="1" applyProtection="1">
      <alignment horizontal="center" vertical="center" wrapText="1"/>
      <protection hidden="1"/>
    </xf>
    <xf numFmtId="9" fontId="23" fillId="8" borderId="69" xfId="1594" applyFont="1" applyFill="1" applyBorder="1" applyAlignment="1" applyProtection="1">
      <alignment horizontal="center" vertical="center" wrapText="1"/>
      <protection hidden="1"/>
    </xf>
    <xf numFmtId="3" fontId="18" fillId="0" borderId="0" xfId="0" applyNumberFormat="1" applyFont="1"/>
    <xf numFmtId="3" fontId="18" fillId="0" borderId="37" xfId="1" applyNumberFormat="1" applyFont="1" applyBorder="1" applyAlignment="1" applyProtection="1">
      <alignment horizontal="center" vertical="center" wrapText="1"/>
      <protection hidden="1"/>
    </xf>
    <xf numFmtId="3" fontId="23" fillId="0" borderId="28" xfId="1" applyNumberFormat="1" applyFont="1" applyBorder="1" applyAlignment="1" applyProtection="1">
      <alignment horizontal="center" vertical="center" wrapText="1"/>
      <protection hidden="1"/>
    </xf>
    <xf numFmtId="3" fontId="18" fillId="0" borderId="29" xfId="1" applyNumberFormat="1" applyFont="1" applyBorder="1" applyAlignment="1" applyProtection="1">
      <alignment horizontal="center" vertical="center" wrapText="1"/>
      <protection hidden="1"/>
    </xf>
    <xf numFmtId="3" fontId="18" fillId="0" borderId="36" xfId="1" applyNumberFormat="1" applyFont="1" applyBorder="1" applyAlignment="1" applyProtection="1">
      <alignment horizontal="center" vertical="center" wrapText="1"/>
      <protection hidden="1"/>
    </xf>
    <xf numFmtId="169" fontId="18" fillId="8" borderId="1" xfId="1594" applyNumberFormat="1" applyFont="1" applyFill="1" applyBorder="1" applyAlignment="1" applyProtection="1">
      <alignment horizontal="center" vertical="center" wrapText="1"/>
      <protection hidden="1"/>
    </xf>
    <xf numFmtId="169" fontId="23" fillId="8" borderId="1" xfId="1594" applyNumberFormat="1" applyFont="1" applyFill="1" applyBorder="1" applyAlignment="1" applyProtection="1">
      <alignment horizontal="center" vertical="center" wrapText="1"/>
      <protection hidden="1"/>
    </xf>
    <xf numFmtId="3" fontId="18" fillId="0" borderId="53" xfId="1" applyNumberFormat="1" applyFont="1" applyBorder="1" applyAlignment="1" applyProtection="1">
      <alignment horizontal="center" vertical="center" wrapText="1"/>
      <protection hidden="1"/>
    </xf>
    <xf numFmtId="3" fontId="18" fillId="0" borderId="51" xfId="1" applyNumberFormat="1" applyFont="1" applyBorder="1" applyAlignment="1" applyProtection="1">
      <alignment horizontal="center" vertical="center" wrapText="1"/>
      <protection hidden="1"/>
    </xf>
    <xf numFmtId="3" fontId="18" fillId="0" borderId="52" xfId="1" applyNumberFormat="1" applyFont="1" applyBorder="1" applyAlignment="1" applyProtection="1">
      <alignment horizontal="center" vertical="center" wrapText="1"/>
      <protection hidden="1"/>
    </xf>
    <xf numFmtId="0" fontId="18" fillId="0" borderId="1" xfId="1" applyFont="1" applyBorder="1" applyAlignment="1" applyProtection="1">
      <alignment horizontal="center" vertical="center" wrapText="1"/>
      <protection hidden="1"/>
    </xf>
    <xf numFmtId="0" fontId="25" fillId="0" borderId="1" xfId="1" applyFont="1" applyBorder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horizontal="center" vertical="center" wrapText="1"/>
      <protection hidden="1"/>
    </xf>
    <xf numFmtId="0" fontId="25" fillId="0" borderId="5" xfId="1" applyFont="1" applyBorder="1" applyAlignment="1" applyProtection="1">
      <alignment horizontal="center" vertical="center" wrapText="1"/>
      <protection hidden="1"/>
    </xf>
    <xf numFmtId="3" fontId="18" fillId="0" borderId="61" xfId="1" applyNumberFormat="1" applyFont="1" applyBorder="1" applyAlignment="1" applyProtection="1">
      <alignment horizontal="center" vertical="center" wrapText="1"/>
      <protection hidden="1"/>
    </xf>
    <xf numFmtId="3" fontId="18" fillId="0" borderId="58" xfId="1" applyNumberFormat="1" applyFont="1" applyBorder="1" applyAlignment="1" applyProtection="1">
      <alignment horizontal="center" vertical="center" wrapText="1"/>
      <protection hidden="1"/>
    </xf>
    <xf numFmtId="3" fontId="18" fillId="0" borderId="60" xfId="1" applyNumberFormat="1" applyFont="1" applyBorder="1" applyAlignment="1" applyProtection="1">
      <alignment horizontal="center" vertical="center" wrapText="1"/>
      <protection hidden="1"/>
    </xf>
    <xf numFmtId="9" fontId="18" fillId="8" borderId="103" xfId="1594" applyFont="1" applyFill="1" applyBorder="1" applyAlignment="1" applyProtection="1">
      <alignment horizontal="center" vertical="center" wrapText="1"/>
      <protection hidden="1"/>
    </xf>
    <xf numFmtId="170" fontId="18" fillId="0" borderId="0" xfId="1593" applyNumberFormat="1" applyFont="1" applyFill="1" applyAlignment="1">
      <alignment horizontal="center"/>
    </xf>
    <xf numFmtId="3" fontId="18" fillId="0" borderId="99" xfId="1" applyNumberFormat="1" applyFont="1" applyBorder="1" applyAlignment="1" applyProtection="1">
      <alignment horizontal="center" vertical="center" wrapText="1"/>
      <protection hidden="1"/>
    </xf>
    <xf numFmtId="170" fontId="18" fillId="0" borderId="37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28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73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74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32" xfId="1" applyFont="1" applyBorder="1" applyAlignment="1" applyProtection="1">
      <alignment horizontal="center" vertical="center" wrapText="1"/>
      <protection hidden="1"/>
    </xf>
    <xf numFmtId="0" fontId="25" fillId="0" borderId="33" xfId="1" applyFont="1" applyBorder="1" applyAlignment="1" applyProtection="1">
      <alignment horizontal="center" vertical="center" wrapText="1"/>
      <protection hidden="1"/>
    </xf>
    <xf numFmtId="0" fontId="24" fillId="0" borderId="1" xfId="1" applyFont="1" applyBorder="1" applyAlignment="1" applyProtection="1">
      <alignment horizontal="center" vertical="center" wrapText="1"/>
      <protection hidden="1"/>
    </xf>
    <xf numFmtId="3" fontId="18" fillId="0" borderId="0" xfId="1593" applyNumberFormat="1" applyFont="1" applyFill="1"/>
    <xf numFmtId="3" fontId="23" fillId="0" borderId="28" xfId="1593" applyNumberFormat="1" applyFont="1" applyFill="1" applyBorder="1" applyAlignment="1" applyProtection="1">
      <alignment horizontal="center" vertical="center" wrapText="1"/>
      <protection hidden="1"/>
    </xf>
    <xf numFmtId="3" fontId="18" fillId="3" borderId="0" xfId="1593" applyNumberFormat="1" applyFont="1" applyFill="1"/>
    <xf numFmtId="17" fontId="48" fillId="3" borderId="0" xfId="0" applyNumberFormat="1" applyFont="1" applyFill="1" applyAlignment="1">
      <alignment vertical="center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3" fontId="18" fillId="10" borderId="12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02" xfId="1594" applyFont="1" applyFill="1" applyBorder="1" applyAlignment="1" applyProtection="1">
      <alignment horizontal="center" vertical="center" wrapText="1"/>
      <protection hidden="1"/>
    </xf>
    <xf numFmtId="9" fontId="18" fillId="10" borderId="96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101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72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98" xfId="1" applyNumberFormat="1" applyFont="1" applyFill="1" applyBorder="1" applyAlignment="1" applyProtection="1">
      <alignment horizontal="center" vertical="center" wrapText="1"/>
      <protection hidden="1"/>
    </xf>
    <xf numFmtId="0" fontId="18" fillId="10" borderId="13" xfId="1" applyFont="1" applyFill="1" applyBorder="1" applyAlignment="1" applyProtection="1">
      <alignment horizontal="center" vertical="center" wrapText="1"/>
      <protection hidden="1"/>
    </xf>
    <xf numFmtId="9" fontId="18" fillId="10" borderId="94" xfId="1594" applyFont="1" applyFill="1" applyBorder="1" applyAlignment="1" applyProtection="1">
      <alignment horizontal="center" vertical="center" wrapText="1"/>
      <protection hidden="1"/>
    </xf>
    <xf numFmtId="9" fontId="18" fillId="8" borderId="85" xfId="1594" applyFont="1" applyFill="1" applyBorder="1" applyAlignment="1" applyProtection="1">
      <alignment horizontal="center" vertical="center" wrapText="1"/>
      <protection hidden="1"/>
    </xf>
    <xf numFmtId="9" fontId="18" fillId="8" borderId="84" xfId="1594" applyFont="1" applyFill="1" applyBorder="1" applyAlignment="1" applyProtection="1">
      <alignment horizontal="center" vertical="center" wrapText="1"/>
      <protection hidden="1"/>
    </xf>
    <xf numFmtId="9" fontId="18" fillId="8" borderId="86" xfId="1594" applyFont="1" applyFill="1" applyBorder="1" applyAlignment="1" applyProtection="1">
      <alignment horizontal="center" vertical="center" wrapText="1"/>
      <protection hidden="1"/>
    </xf>
    <xf numFmtId="0" fontId="18" fillId="10" borderId="12" xfId="1" applyFont="1" applyFill="1" applyBorder="1" applyAlignment="1" applyProtection="1">
      <alignment horizontal="center" vertical="center" wrapText="1"/>
      <protection hidden="1"/>
    </xf>
    <xf numFmtId="9" fontId="18" fillId="8" borderId="83" xfId="1594" applyFont="1" applyFill="1" applyBorder="1" applyAlignment="1" applyProtection="1">
      <alignment horizontal="center" vertical="center" wrapText="1"/>
      <protection hidden="1"/>
    </xf>
    <xf numFmtId="0" fontId="18" fillId="0" borderId="7" xfId="1" applyFont="1" applyBorder="1" applyAlignment="1" applyProtection="1">
      <alignment horizontal="center" vertical="center" wrapText="1"/>
      <protection hidden="1"/>
    </xf>
    <xf numFmtId="0" fontId="18" fillId="10" borderId="16" xfId="1" applyFont="1" applyFill="1" applyBorder="1" applyAlignment="1" applyProtection="1">
      <alignment horizontal="center" vertical="center" wrapText="1"/>
      <protection hidden="1"/>
    </xf>
    <xf numFmtId="3" fontId="23" fillId="0" borderId="37" xfId="1593" applyNumberFormat="1" applyFont="1" applyFill="1" applyBorder="1" applyAlignment="1" applyProtection="1">
      <alignment horizontal="center" vertical="center" wrapText="1"/>
      <protection hidden="1"/>
    </xf>
    <xf numFmtId="9" fontId="23" fillId="8" borderId="84" xfId="1594" applyFont="1" applyFill="1" applyBorder="1" applyAlignment="1" applyProtection="1">
      <alignment horizontal="center" vertical="center" wrapText="1"/>
      <protection hidden="1"/>
    </xf>
    <xf numFmtId="0" fontId="23" fillId="0" borderId="1" xfId="1" applyFont="1" applyBorder="1" applyAlignment="1" applyProtection="1">
      <alignment horizontal="center" vertical="center" wrapText="1"/>
      <protection hidden="1"/>
    </xf>
    <xf numFmtId="0" fontId="18" fillId="0" borderId="33" xfId="1" applyFont="1" applyBorder="1" applyAlignment="1" applyProtection="1">
      <alignment horizontal="center" vertical="center" wrapText="1"/>
      <protection hidden="1"/>
    </xf>
    <xf numFmtId="0" fontId="18" fillId="0" borderId="34" xfId="1" applyFont="1" applyBorder="1" applyAlignment="1" applyProtection="1">
      <alignment horizontal="center" vertical="center" wrapText="1"/>
      <protection hidden="1"/>
    </xf>
    <xf numFmtId="49" fontId="18" fillId="10" borderId="14" xfId="1" applyNumberFormat="1" applyFont="1" applyFill="1" applyBorder="1" applyAlignment="1" applyProtection="1">
      <alignment horizontal="center" vertical="center" wrapText="1"/>
      <protection hidden="1"/>
    </xf>
    <xf numFmtId="10" fontId="18" fillId="8" borderId="85" xfId="1594" applyNumberFormat="1" applyFont="1" applyFill="1" applyBorder="1" applyAlignment="1" applyProtection="1">
      <alignment horizontal="center" vertical="center" wrapText="1"/>
      <protection hidden="1"/>
    </xf>
    <xf numFmtId="10" fontId="18" fillId="8" borderId="84" xfId="1594" applyNumberFormat="1" applyFont="1" applyFill="1" applyBorder="1" applyAlignment="1" applyProtection="1">
      <alignment horizontal="center" vertical="center" wrapText="1"/>
      <protection hidden="1"/>
    </xf>
    <xf numFmtId="10" fontId="18" fillId="8" borderId="83" xfId="1594" applyNumberFormat="1" applyFont="1" applyFill="1" applyBorder="1" applyAlignment="1" applyProtection="1">
      <alignment horizontal="center" vertical="center" wrapText="1"/>
      <protection hidden="1"/>
    </xf>
    <xf numFmtId="0" fontId="25" fillId="0" borderId="32" xfId="1" applyFont="1" applyBorder="1" applyAlignment="1" applyProtection="1">
      <alignment horizontal="center" vertical="center" wrapText="1"/>
      <protection hidden="1"/>
    </xf>
    <xf numFmtId="0" fontId="18" fillId="0" borderId="73" xfId="1" applyFont="1" applyBorder="1" applyAlignment="1" applyProtection="1">
      <alignment horizontal="center" vertical="center" wrapText="1"/>
      <protection hidden="1"/>
    </xf>
    <xf numFmtId="3" fontId="18" fillId="0" borderId="76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105" xfId="1594" applyFont="1" applyFill="1" applyBorder="1" applyAlignment="1" applyProtection="1">
      <alignment horizontal="center" vertical="center" wrapText="1"/>
      <protection hidden="1"/>
    </xf>
    <xf numFmtId="0" fontId="18" fillId="0" borderId="49" xfId="1" applyFont="1" applyBorder="1" applyAlignment="1" applyProtection="1">
      <alignment horizontal="center" vertical="center" wrapText="1"/>
      <protection hidden="1"/>
    </xf>
    <xf numFmtId="0" fontId="18" fillId="0" borderId="41" xfId="0" applyFont="1" applyBorder="1" applyAlignment="1">
      <alignment horizontal="center" vertical="center"/>
    </xf>
    <xf numFmtId="3" fontId="18" fillId="10" borderId="72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4" xfId="1594" applyFont="1" applyFill="1" applyBorder="1" applyAlignment="1" applyProtection="1">
      <alignment horizontal="center" vertical="center" wrapText="1"/>
      <protection hidden="1"/>
    </xf>
    <xf numFmtId="0" fontId="47" fillId="3" borderId="0" xfId="1592" applyFont="1" applyFill="1" applyBorder="1" applyAlignment="1" applyProtection="1">
      <alignment horizontal="right" vertical="center"/>
      <protection hidden="1"/>
    </xf>
    <xf numFmtId="0" fontId="25" fillId="10" borderId="72" xfId="1" applyFont="1" applyFill="1" applyBorder="1" applyAlignment="1" applyProtection="1">
      <alignment horizontal="center" vertical="center" wrapText="1"/>
      <protection hidden="1"/>
    </xf>
    <xf numFmtId="170" fontId="18" fillId="10" borderId="72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49" xfId="1594" applyFont="1" applyFill="1" applyBorder="1" applyAlignment="1" applyProtection="1">
      <alignment horizontal="center" vertical="center" wrapText="1"/>
      <protection hidden="1"/>
    </xf>
    <xf numFmtId="170" fontId="18" fillId="3" borderId="0" xfId="1593" applyNumberFormat="1" applyFont="1" applyFill="1" applyAlignment="1">
      <alignment horizontal="center"/>
    </xf>
    <xf numFmtId="169" fontId="18" fillId="8" borderId="32" xfId="1594" applyNumberFormat="1" applyFont="1" applyFill="1" applyBorder="1" applyAlignment="1" applyProtection="1">
      <alignment horizontal="center" vertical="center" wrapText="1"/>
      <protection hidden="1"/>
    </xf>
    <xf numFmtId="0" fontId="18" fillId="3" borderId="37" xfId="1" applyFont="1" applyFill="1" applyBorder="1" applyAlignment="1" applyProtection="1">
      <alignment horizontal="center" vertical="center" wrapText="1"/>
      <protection hidden="1"/>
    </xf>
    <xf numFmtId="0" fontId="18" fillId="3" borderId="32" xfId="1" applyFont="1" applyFill="1" applyBorder="1" applyAlignment="1" applyProtection="1">
      <alignment horizontal="center" vertical="center" wrapText="1"/>
      <protection hidden="1"/>
    </xf>
    <xf numFmtId="0" fontId="18" fillId="3" borderId="34" xfId="1" applyFont="1" applyFill="1" applyBorder="1" applyAlignment="1" applyProtection="1">
      <alignment horizontal="center" vertical="center" wrapText="1"/>
      <protection hidden="1"/>
    </xf>
    <xf numFmtId="0" fontId="18" fillId="3" borderId="1" xfId="1" applyFont="1" applyFill="1" applyBorder="1" applyAlignment="1" applyProtection="1">
      <alignment horizontal="center" vertical="center" wrapText="1"/>
      <protection hidden="1"/>
    </xf>
    <xf numFmtId="0" fontId="18" fillId="3" borderId="49" xfId="1" applyFont="1" applyFill="1" applyBorder="1" applyAlignment="1" applyProtection="1">
      <alignment horizontal="center" vertical="center" wrapText="1"/>
      <protection hidden="1"/>
    </xf>
    <xf numFmtId="0" fontId="18" fillId="3" borderId="51" xfId="0" applyFont="1" applyFill="1" applyBorder="1"/>
    <xf numFmtId="9" fontId="25" fillId="10" borderId="7" xfId="1594" applyFont="1" applyFill="1" applyBorder="1" applyAlignment="1" applyProtection="1">
      <alignment horizontal="center" vertical="center" wrapText="1"/>
      <protection hidden="1"/>
    </xf>
    <xf numFmtId="168" fontId="18" fillId="0" borderId="7" xfId="1" applyNumberFormat="1" applyFont="1" applyBorder="1" applyAlignment="1" applyProtection="1">
      <alignment horizontal="center" vertical="center" wrapText="1"/>
      <protection hidden="1"/>
    </xf>
    <xf numFmtId="168" fontId="18" fillId="0" borderId="1" xfId="1" applyNumberFormat="1" applyFont="1" applyBorder="1" applyAlignment="1" applyProtection="1">
      <alignment horizontal="center" vertical="center" wrapText="1"/>
      <protection hidden="1"/>
    </xf>
    <xf numFmtId="168" fontId="18" fillId="0" borderId="49" xfId="1" applyNumberFormat="1" applyFont="1" applyBorder="1" applyAlignment="1" applyProtection="1">
      <alignment horizontal="center" vertical="center" wrapText="1"/>
      <protection hidden="1"/>
    </xf>
    <xf numFmtId="0" fontId="23" fillId="3" borderId="0" xfId="0" applyFont="1" applyFill="1"/>
    <xf numFmtId="0" fontId="18" fillId="10" borderId="50" xfId="1" applyFont="1" applyFill="1" applyBorder="1" applyAlignment="1" applyProtection="1">
      <alignment horizontal="center" vertical="center" wrapText="1"/>
      <protection hidden="1"/>
    </xf>
    <xf numFmtId="9" fontId="18" fillId="10" borderId="14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57" xfId="1" applyNumberFormat="1" applyFont="1" applyFill="1" applyBorder="1" applyAlignment="1" applyProtection="1">
      <alignment horizontal="center" vertical="center" wrapText="1"/>
      <protection hidden="1"/>
    </xf>
    <xf numFmtId="168" fontId="23" fillId="0" borderId="1" xfId="1" applyNumberFormat="1" applyFont="1" applyBorder="1" applyAlignment="1" applyProtection="1">
      <alignment horizontal="center" vertical="center" wrapText="1"/>
      <protection hidden="1"/>
    </xf>
    <xf numFmtId="168" fontId="18" fillId="0" borderId="8" xfId="1" applyNumberFormat="1" applyFont="1" applyBorder="1" applyAlignment="1" applyProtection="1">
      <alignment horizontal="center" vertical="center" wrapText="1"/>
      <protection hidden="1"/>
    </xf>
    <xf numFmtId="168" fontId="23" fillId="0" borderId="2" xfId="1" applyNumberFormat="1" applyFont="1" applyBorder="1" applyAlignment="1" applyProtection="1">
      <alignment horizontal="center" vertical="center" wrapText="1"/>
      <protection hidden="1"/>
    </xf>
    <xf numFmtId="168" fontId="18" fillId="0" borderId="31" xfId="1" applyNumberFormat="1" applyFont="1" applyBorder="1" applyAlignment="1" applyProtection="1">
      <alignment horizontal="center" vertical="center" wrapText="1"/>
      <protection hidden="1"/>
    </xf>
    <xf numFmtId="0" fontId="23" fillId="24" borderId="12" xfId="1" applyFont="1" applyFill="1" applyBorder="1" applyAlignment="1" applyProtection="1">
      <alignment horizontal="left" vertical="center" wrapText="1"/>
      <protection hidden="1"/>
    </xf>
    <xf numFmtId="0" fontId="23" fillId="5" borderId="12" xfId="1" applyFont="1" applyFill="1" applyBorder="1" applyAlignment="1" applyProtection="1">
      <alignment horizontal="left" vertical="center" wrapText="1"/>
      <protection hidden="1"/>
    </xf>
    <xf numFmtId="167" fontId="18" fillId="10" borderId="21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42" xfId="1594" applyFont="1" applyFill="1" applyBorder="1" applyAlignment="1" applyProtection="1">
      <alignment horizontal="center" vertical="center" wrapText="1"/>
      <protection hidden="1"/>
    </xf>
    <xf numFmtId="9" fontId="18" fillId="10" borderId="16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56" xfId="1" applyNumberFormat="1" applyFont="1" applyFill="1" applyBorder="1" applyAlignment="1" applyProtection="1">
      <alignment horizontal="center" vertical="center" wrapText="1"/>
      <protection hidden="1"/>
    </xf>
    <xf numFmtId="167" fontId="23" fillId="24" borderId="21" xfId="1" applyNumberFormat="1" applyFont="1" applyFill="1" applyBorder="1" applyAlignment="1" applyProtection="1">
      <alignment horizontal="center" vertical="center" wrapText="1"/>
      <protection hidden="1"/>
    </xf>
    <xf numFmtId="167" fontId="23" fillId="5" borderId="21" xfId="1" applyNumberFormat="1" applyFont="1" applyFill="1" applyBorder="1" applyAlignment="1" applyProtection="1">
      <alignment horizontal="center" vertical="center" wrapText="1"/>
      <protection hidden="1"/>
    </xf>
    <xf numFmtId="9" fontId="23" fillId="4" borderId="42" xfId="1594" applyFont="1" applyFill="1" applyBorder="1" applyAlignment="1" applyProtection="1">
      <alignment horizontal="center" vertical="center" wrapText="1"/>
      <protection hidden="1"/>
    </xf>
    <xf numFmtId="9" fontId="23" fillId="4" borderId="14" xfId="1" applyNumberFormat="1" applyFont="1" applyFill="1" applyBorder="1" applyAlignment="1" applyProtection="1">
      <alignment horizontal="center" vertical="center" wrapText="1"/>
      <protection hidden="1"/>
    </xf>
    <xf numFmtId="9" fontId="23" fillId="5" borderId="18" xfId="1" applyNumberFormat="1" applyFont="1" applyFill="1" applyBorder="1" applyAlignment="1" applyProtection="1">
      <alignment horizontal="center" vertical="center" wrapText="1"/>
      <protection hidden="1"/>
    </xf>
    <xf numFmtId="49" fontId="23" fillId="5" borderId="56" xfId="1" applyNumberFormat="1" applyFont="1" applyFill="1" applyBorder="1" applyAlignment="1" applyProtection="1">
      <alignment horizontal="center" vertical="center" wrapText="1"/>
      <protection hidden="1"/>
    </xf>
    <xf numFmtId="49" fontId="23" fillId="9" borderId="56" xfId="1" applyNumberFormat="1" applyFont="1" applyFill="1" applyBorder="1" applyAlignment="1" applyProtection="1">
      <alignment horizontal="center" vertical="center" wrapText="1"/>
      <protection hidden="1"/>
    </xf>
    <xf numFmtId="3" fontId="23" fillId="4" borderId="18" xfId="1593" applyNumberFormat="1" applyFont="1" applyFill="1" applyBorder="1" applyAlignment="1" applyProtection="1">
      <alignment horizontal="center" vertical="center" wrapText="1"/>
      <protection hidden="1"/>
    </xf>
    <xf numFmtId="9" fontId="23" fillId="4" borderId="89" xfId="1594" applyFont="1" applyFill="1" applyBorder="1" applyAlignment="1" applyProtection="1">
      <alignment horizontal="center" vertical="center" wrapText="1"/>
      <protection hidden="1"/>
    </xf>
    <xf numFmtId="9" fontId="18" fillId="8" borderId="27" xfId="1594" applyFont="1" applyFill="1" applyBorder="1" applyAlignment="1" applyProtection="1">
      <alignment horizontal="center" vertical="center" wrapText="1"/>
      <protection hidden="1"/>
    </xf>
    <xf numFmtId="167" fontId="23" fillId="24" borderId="79" xfId="1" applyNumberFormat="1" applyFont="1" applyFill="1" applyBorder="1" applyAlignment="1" applyProtection="1">
      <alignment horizontal="center" vertical="center" wrapText="1"/>
      <protection hidden="1"/>
    </xf>
    <xf numFmtId="9" fontId="23" fillId="4" borderId="42" xfId="1" applyNumberFormat="1" applyFont="1" applyFill="1" applyBorder="1" applyAlignment="1" applyProtection="1">
      <alignment horizontal="center" vertical="center" wrapText="1"/>
      <protection hidden="1"/>
    </xf>
    <xf numFmtId="49" fontId="23" fillId="5" borderId="18" xfId="1" applyNumberFormat="1" applyFont="1" applyFill="1" applyBorder="1" applyAlignment="1" applyProtection="1">
      <alignment horizontal="center" vertical="center" wrapText="1"/>
      <protection hidden="1"/>
    </xf>
    <xf numFmtId="49" fontId="23" fillId="9" borderId="104" xfId="1" applyNumberFormat="1" applyFont="1" applyFill="1" applyBorder="1" applyAlignment="1" applyProtection="1">
      <alignment horizontal="center" vertical="center" wrapText="1"/>
      <protection hidden="1"/>
    </xf>
    <xf numFmtId="9" fontId="18" fillId="8" borderId="37" xfId="1594" applyFont="1" applyFill="1" applyBorder="1" applyAlignment="1" applyProtection="1">
      <alignment horizontal="center" vertical="center" wrapText="1"/>
      <protection hidden="1"/>
    </xf>
    <xf numFmtId="168" fontId="18" fillId="0" borderId="32" xfId="1" applyNumberFormat="1" applyFont="1" applyBorder="1" applyAlignment="1" applyProtection="1">
      <alignment horizontal="center" vertical="center" wrapText="1"/>
      <protection hidden="1"/>
    </xf>
    <xf numFmtId="9" fontId="23" fillId="8" borderId="37" xfId="1594" applyFont="1" applyFill="1" applyBorder="1" applyAlignment="1" applyProtection="1">
      <alignment horizontal="center" vertical="center" wrapText="1"/>
      <protection hidden="1"/>
    </xf>
    <xf numFmtId="0" fontId="22" fillId="0" borderId="0" xfId="0" applyFont="1"/>
    <xf numFmtId="9" fontId="18" fillId="8" borderId="74" xfId="1594" applyFont="1" applyFill="1" applyBorder="1" applyAlignment="1" applyProtection="1">
      <alignment horizontal="center" vertical="center" wrapText="1"/>
      <protection hidden="1"/>
    </xf>
    <xf numFmtId="168" fontId="18" fillId="24" borderId="45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5" xfId="1" applyNumberFormat="1" applyFont="1" applyBorder="1" applyAlignment="1" applyProtection="1">
      <alignment horizontal="center" vertical="center" wrapText="1"/>
      <protection hidden="1"/>
    </xf>
    <xf numFmtId="9" fontId="35" fillId="9" borderId="27" xfId="1594" applyFont="1" applyFill="1" applyBorder="1" applyAlignment="1" applyProtection="1">
      <alignment horizontal="center" vertical="center" wrapText="1"/>
      <protection hidden="1"/>
    </xf>
    <xf numFmtId="168" fontId="18" fillId="4" borderId="27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0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2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3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0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9" xfId="1594" applyFont="1" applyFill="1" applyBorder="1" applyAlignment="1" applyProtection="1">
      <alignment horizontal="center" vertical="center" wrapText="1"/>
      <protection hidden="1"/>
    </xf>
    <xf numFmtId="168" fontId="23" fillId="24" borderId="48" xfId="1" applyNumberFormat="1" applyFont="1" applyFill="1" applyBorder="1" applyAlignment="1" applyProtection="1">
      <alignment horizontal="center" vertical="center" wrapText="1"/>
      <protection hidden="1"/>
    </xf>
    <xf numFmtId="168" fontId="33" fillId="0" borderId="48" xfId="1" applyNumberFormat="1" applyFont="1" applyBorder="1" applyAlignment="1" applyProtection="1">
      <alignment horizontal="center" vertical="center" wrapText="1"/>
      <protection hidden="1"/>
    </xf>
    <xf numFmtId="9" fontId="54" fillId="9" borderId="37" xfId="1594" applyFont="1" applyFill="1" applyBorder="1" applyAlignment="1" applyProtection="1">
      <alignment horizontal="center" vertical="center" wrapText="1"/>
      <protection hidden="1"/>
    </xf>
    <xf numFmtId="168" fontId="23" fillId="4" borderId="37" xfId="1" applyNumberFormat="1" applyFont="1" applyFill="1" applyBorder="1" applyAlignment="1" applyProtection="1">
      <alignment horizontal="center" vertical="center" wrapText="1"/>
      <protection hidden="1"/>
    </xf>
    <xf numFmtId="168" fontId="34" fillId="5" borderId="53" xfId="1" applyNumberFormat="1" applyFont="1" applyFill="1" applyBorder="1" applyAlignment="1" applyProtection="1">
      <alignment horizontal="center" vertical="center" wrapText="1"/>
      <protection hidden="1"/>
    </xf>
    <xf numFmtId="3" fontId="23" fillId="5" borderId="65" xfId="1" applyNumberFormat="1" applyFont="1" applyFill="1" applyBorder="1" applyAlignment="1" applyProtection="1">
      <alignment horizontal="center" vertical="center" wrapText="1"/>
      <protection hidden="1"/>
    </xf>
    <xf numFmtId="3" fontId="23" fillId="9" borderId="92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3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87" xfId="1594" applyFont="1" applyFill="1" applyBorder="1" applyAlignment="1" applyProtection="1">
      <alignment horizontal="center" vertical="center" wrapText="1"/>
      <protection hidden="1"/>
    </xf>
    <xf numFmtId="9" fontId="23" fillId="8" borderId="28" xfId="1594" applyFont="1" applyFill="1" applyBorder="1" applyAlignment="1" applyProtection="1">
      <alignment horizontal="center" vertical="center" wrapText="1"/>
      <protection hidden="1"/>
    </xf>
    <xf numFmtId="168" fontId="18" fillId="24" borderId="46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6" xfId="1" applyNumberFormat="1" applyFont="1" applyBorder="1" applyAlignment="1" applyProtection="1">
      <alignment horizontal="center" vertical="center" wrapText="1"/>
      <protection hidden="1"/>
    </xf>
    <xf numFmtId="9" fontId="35" fillId="9" borderId="28" xfId="1594" applyFont="1" applyFill="1" applyBorder="1" applyAlignment="1" applyProtection="1">
      <alignment horizontal="center" vertical="center" wrapText="1"/>
      <protection hidden="1"/>
    </xf>
    <xf numFmtId="168" fontId="18" fillId="4" borderId="28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1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3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1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3" xfId="1594" applyFont="1" applyFill="1" applyBorder="1" applyAlignment="1" applyProtection="1">
      <alignment horizontal="center" vertical="center" wrapText="1"/>
      <protection hidden="1"/>
    </xf>
    <xf numFmtId="9" fontId="18" fillId="8" borderId="29" xfId="1594" applyFont="1" applyFill="1" applyBorder="1" applyAlignment="1" applyProtection="1">
      <alignment horizontal="center" vertical="center" wrapText="1"/>
      <protection hidden="1"/>
    </xf>
    <xf numFmtId="168" fontId="18" fillId="0" borderId="5" xfId="1" applyNumberFormat="1" applyFont="1" applyBorder="1" applyAlignment="1" applyProtection="1">
      <alignment horizontal="center" vertical="center" wrapText="1"/>
      <protection hidden="1"/>
    </xf>
    <xf numFmtId="168" fontId="18" fillId="24" borderId="47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7" xfId="1" applyNumberFormat="1" applyFont="1" applyBorder="1" applyAlignment="1" applyProtection="1">
      <alignment horizontal="center" vertical="center" wrapText="1"/>
      <protection hidden="1"/>
    </xf>
    <xf numFmtId="9" fontId="35" fillId="9" borderId="29" xfId="1594" applyFont="1" applyFill="1" applyBorder="1" applyAlignment="1" applyProtection="1">
      <alignment horizontal="center" vertical="center" wrapText="1"/>
      <protection hidden="1"/>
    </xf>
    <xf numFmtId="168" fontId="18" fillId="4" borderId="29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2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4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7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2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6" xfId="1594" applyFont="1" applyFill="1" applyBorder="1" applyAlignment="1" applyProtection="1">
      <alignment horizontal="center" vertical="center" wrapText="1"/>
      <protection hidden="1"/>
    </xf>
    <xf numFmtId="3" fontId="18" fillId="9" borderId="91" xfId="1" applyNumberFormat="1" applyFont="1" applyFill="1" applyBorder="1" applyAlignment="1" applyProtection="1">
      <alignment horizontal="center" vertical="center" wrapText="1"/>
      <protection hidden="1"/>
    </xf>
    <xf numFmtId="9" fontId="18" fillId="8" borderId="36" xfId="1594" applyFont="1" applyFill="1" applyBorder="1" applyAlignment="1" applyProtection="1">
      <alignment horizontal="center" vertical="center" wrapText="1"/>
      <protection hidden="1"/>
    </xf>
    <xf numFmtId="168" fontId="18" fillId="0" borderId="33" xfId="1" applyNumberFormat="1" applyFont="1" applyBorder="1" applyAlignment="1" applyProtection="1">
      <alignment horizontal="center" vertical="center" wrapText="1"/>
      <protection hidden="1"/>
    </xf>
    <xf numFmtId="9" fontId="35" fillId="9" borderId="36" xfId="1594" applyFont="1" applyFill="1" applyBorder="1" applyAlignment="1" applyProtection="1">
      <alignment horizontal="center" vertical="center" wrapText="1"/>
      <protection hidden="1"/>
    </xf>
    <xf numFmtId="9" fontId="23" fillId="3" borderId="0" xfId="1594" applyFont="1" applyFill="1" applyBorder="1" applyAlignment="1" applyProtection="1">
      <alignment horizontal="center" vertical="center" wrapText="1"/>
      <protection hidden="1"/>
    </xf>
    <xf numFmtId="168" fontId="18" fillId="3" borderId="0" xfId="1" applyNumberFormat="1" applyFont="1" applyFill="1" applyAlignment="1" applyProtection="1">
      <alignment horizontal="center" vertical="center" wrapText="1"/>
      <protection hidden="1"/>
    </xf>
    <xf numFmtId="168" fontId="23" fillId="24" borderId="0" xfId="1" applyNumberFormat="1" applyFont="1" applyFill="1" applyAlignment="1" applyProtection="1">
      <alignment horizontal="center" vertical="center" wrapText="1"/>
      <protection hidden="1"/>
    </xf>
    <xf numFmtId="168" fontId="23" fillId="3" borderId="0" xfId="1" applyNumberFormat="1" applyFont="1" applyFill="1" applyAlignment="1" applyProtection="1">
      <alignment horizontal="center" vertical="center" wrapText="1"/>
      <protection hidden="1"/>
    </xf>
    <xf numFmtId="3" fontId="18" fillId="3" borderId="0" xfId="1593" applyNumberFormat="1" applyFont="1" applyFill="1" applyBorder="1" applyAlignment="1" applyProtection="1">
      <alignment horizontal="center" vertical="center" wrapText="1"/>
      <protection hidden="1"/>
    </xf>
    <xf numFmtId="9" fontId="18" fillId="3" borderId="0" xfId="1594" applyFont="1" applyFill="1" applyBorder="1" applyAlignment="1" applyProtection="1">
      <alignment horizontal="center" vertical="center" wrapText="1"/>
      <protection hidden="1"/>
    </xf>
    <xf numFmtId="168" fontId="18" fillId="24" borderId="0" xfId="1" applyNumberFormat="1" applyFont="1" applyFill="1" applyAlignment="1" applyProtection="1">
      <alignment horizontal="center" vertical="center" wrapText="1"/>
      <protection hidden="1"/>
    </xf>
    <xf numFmtId="3" fontId="18" fillId="3" borderId="0" xfId="1" applyNumberFormat="1" applyFont="1" applyFill="1" applyAlignment="1" applyProtection="1">
      <alignment horizontal="center" vertical="center" wrapText="1"/>
      <protection hidden="1"/>
    </xf>
    <xf numFmtId="9" fontId="18" fillId="8" borderId="42" xfId="1594" applyFont="1" applyFill="1" applyBorder="1" applyAlignment="1" applyProtection="1">
      <alignment horizontal="center" vertical="center" wrapText="1"/>
      <protection hidden="1"/>
    </xf>
    <xf numFmtId="9" fontId="23" fillId="8" borderId="36" xfId="1594" applyFont="1" applyFill="1" applyBorder="1" applyAlignment="1" applyProtection="1">
      <alignment horizontal="center" vertical="center" wrapText="1"/>
      <protection hidden="1"/>
    </xf>
    <xf numFmtId="0" fontId="36" fillId="3" borderId="0" xfId="0" applyFont="1" applyFill="1"/>
    <xf numFmtId="9" fontId="18" fillId="8" borderId="7" xfId="1594" applyFont="1" applyFill="1" applyBorder="1" applyAlignment="1" applyProtection="1">
      <alignment horizontal="center" vertical="center" wrapText="1"/>
      <protection hidden="1"/>
    </xf>
    <xf numFmtId="0" fontId="18" fillId="3" borderId="0" xfId="1" applyFont="1" applyFill="1" applyAlignment="1" applyProtection="1">
      <alignment horizontal="center" vertical="center" textRotation="90" wrapText="1"/>
      <protection hidden="1"/>
    </xf>
    <xf numFmtId="0" fontId="18" fillId="3" borderId="0" xfId="1" applyFont="1" applyFill="1" applyAlignment="1" applyProtection="1">
      <alignment horizontal="center" vertical="center" wrapText="1"/>
      <protection hidden="1"/>
    </xf>
    <xf numFmtId="168" fontId="18" fillId="0" borderId="4" xfId="1" applyNumberFormat="1" applyFont="1" applyBorder="1" applyAlignment="1" applyProtection="1">
      <alignment horizontal="center" vertical="center" wrapText="1"/>
      <protection hidden="1"/>
    </xf>
    <xf numFmtId="0" fontId="22" fillId="3" borderId="67" xfId="0" applyFont="1" applyFill="1" applyBorder="1"/>
    <xf numFmtId="3" fontId="18" fillId="10" borderId="12" xfId="1" applyNumberFormat="1" applyFont="1" applyFill="1" applyBorder="1" applyAlignment="1" applyProtection="1">
      <alignment horizontal="center" vertical="center" wrapText="1"/>
      <protection hidden="1"/>
    </xf>
    <xf numFmtId="0" fontId="23" fillId="3" borderId="21" xfId="1" applyFont="1" applyFill="1" applyBorder="1" applyAlignment="1" applyProtection="1">
      <alignment vertical="center" wrapText="1"/>
      <protection hidden="1"/>
    </xf>
    <xf numFmtId="3" fontId="18" fillId="0" borderId="5" xfId="1593" applyNumberFormat="1" applyFont="1" applyFill="1" applyBorder="1" applyAlignment="1" applyProtection="1">
      <alignment horizontal="center" vertical="center" wrapText="1"/>
      <protection hidden="1"/>
    </xf>
    <xf numFmtId="168" fontId="18" fillId="0" borderId="71" xfId="1" applyNumberFormat="1" applyFont="1" applyBorder="1" applyAlignment="1" applyProtection="1">
      <alignment horizontal="center" vertical="center" wrapText="1"/>
      <protection hidden="1"/>
    </xf>
    <xf numFmtId="168" fontId="18" fillId="0" borderId="35" xfId="1" applyNumberFormat="1" applyFont="1" applyBorder="1" applyAlignment="1" applyProtection="1">
      <alignment horizontal="center" vertical="center" wrapText="1"/>
      <protection hidden="1"/>
    </xf>
    <xf numFmtId="168" fontId="18" fillId="0" borderId="21" xfId="1" applyNumberFormat="1" applyFont="1" applyBorder="1" applyAlignment="1" applyProtection="1">
      <alignment horizontal="center" vertical="center" wrapText="1"/>
      <protection hidden="1"/>
    </xf>
    <xf numFmtId="168" fontId="23" fillId="0" borderId="35" xfId="1" applyNumberFormat="1" applyFont="1" applyBorder="1" applyAlignment="1" applyProtection="1">
      <alignment horizontal="center" vertical="center" wrapText="1"/>
      <protection hidden="1"/>
    </xf>
    <xf numFmtId="168" fontId="23" fillId="0" borderId="71" xfId="1" applyNumberFormat="1" applyFont="1" applyBorder="1" applyAlignment="1" applyProtection="1">
      <alignment horizontal="center" vertical="center" wrapText="1"/>
      <protection hidden="1"/>
    </xf>
    <xf numFmtId="168" fontId="32" fillId="0" borderId="0" xfId="1" applyNumberFormat="1" applyFont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 textRotation="90" wrapText="1"/>
    </xf>
    <xf numFmtId="0" fontId="47" fillId="0" borderId="0" xfId="1592" applyFont="1" applyFill="1"/>
    <xf numFmtId="0" fontId="47" fillId="0" borderId="0" xfId="1592" applyFont="1" applyFill="1" applyBorder="1" applyAlignment="1" applyProtection="1">
      <alignment vertical="center"/>
      <protection hidden="1"/>
    </xf>
    <xf numFmtId="0" fontId="21" fillId="0" borderId="1" xfId="0" applyFont="1" applyBorder="1" applyAlignment="1">
      <alignment horizontal="center" vertical="center" textRotation="90" wrapText="1"/>
    </xf>
    <xf numFmtId="0" fontId="21" fillId="25" borderId="1" xfId="0" applyFont="1" applyFill="1" applyBorder="1" applyAlignment="1">
      <alignment horizontal="center" vertical="center" textRotation="90" wrapText="1"/>
    </xf>
    <xf numFmtId="0" fontId="21" fillId="7" borderId="1" xfId="0" applyFont="1" applyFill="1" applyBorder="1" applyAlignment="1">
      <alignment horizontal="center" vertical="center" textRotation="90" wrapText="1"/>
    </xf>
    <xf numFmtId="0" fontId="21" fillId="6" borderId="1" xfId="0" applyFont="1" applyFill="1" applyBorder="1" applyAlignment="1">
      <alignment horizontal="center" vertical="center" textRotation="90" wrapText="1"/>
    </xf>
    <xf numFmtId="9" fontId="18" fillId="8" borderId="68" xfId="1594" applyFont="1" applyFill="1" applyBorder="1" applyAlignment="1" applyProtection="1">
      <alignment horizontal="center" vertical="center" wrapText="1"/>
      <protection hidden="1"/>
    </xf>
    <xf numFmtId="0" fontId="23" fillId="10" borderId="13" xfId="1" applyFont="1" applyFill="1" applyBorder="1" applyAlignment="1" applyProtection="1">
      <alignment horizontal="center" vertical="center" wrapText="1"/>
      <protection hidden="1"/>
    </xf>
    <xf numFmtId="9" fontId="25" fillId="10" borderId="14" xfId="1594" applyFont="1" applyFill="1" applyBorder="1" applyAlignment="1" applyProtection="1">
      <alignment horizontal="center" vertical="center" wrapText="1"/>
      <protection hidden="1"/>
    </xf>
    <xf numFmtId="3" fontId="18" fillId="0" borderId="49" xfId="1594" applyNumberFormat="1" applyFont="1" applyFill="1" applyBorder="1" applyAlignment="1" applyProtection="1">
      <alignment horizontal="center" vertical="center" wrapText="1"/>
      <protection hidden="1"/>
    </xf>
    <xf numFmtId="168" fontId="18" fillId="0" borderId="80" xfId="1" applyNumberFormat="1" applyFont="1" applyBorder="1" applyAlignment="1" applyProtection="1">
      <alignment horizontal="center" vertical="center" wrapText="1"/>
      <protection hidden="1"/>
    </xf>
    <xf numFmtId="168" fontId="23" fillId="0" borderId="81" xfId="1" applyNumberFormat="1" applyFont="1" applyBorder="1" applyAlignment="1" applyProtection="1">
      <alignment horizontal="center" vertical="center" wrapText="1"/>
      <protection hidden="1"/>
    </xf>
    <xf numFmtId="168" fontId="18" fillId="0" borderId="81" xfId="1" applyNumberFormat="1" applyFont="1" applyBorder="1" applyAlignment="1" applyProtection="1">
      <alignment horizontal="center" vertical="center" wrapText="1"/>
      <protection hidden="1"/>
    </xf>
    <xf numFmtId="168" fontId="18" fillId="0" borderId="40" xfId="1" applyNumberFormat="1" applyFont="1" applyBorder="1" applyAlignment="1" applyProtection="1">
      <alignment horizontal="center" vertical="center" wrapText="1"/>
      <protection hidden="1"/>
    </xf>
    <xf numFmtId="9" fontId="21" fillId="8" borderId="7" xfId="1594" applyFont="1" applyFill="1" applyBorder="1" applyAlignment="1" applyProtection="1">
      <alignment horizontal="center" vertical="center" wrapText="1"/>
      <protection hidden="1"/>
    </xf>
    <xf numFmtId="9" fontId="22" fillId="8" borderId="1" xfId="1594" applyFont="1" applyFill="1" applyBorder="1" applyAlignment="1" applyProtection="1">
      <alignment horizontal="center" vertical="center" wrapText="1"/>
      <protection hidden="1"/>
    </xf>
    <xf numFmtId="9" fontId="21" fillId="8" borderId="1" xfId="1594" applyFont="1" applyFill="1" applyBorder="1" applyAlignment="1" applyProtection="1">
      <alignment horizontal="center" vertical="center" wrapText="1"/>
      <protection hidden="1"/>
    </xf>
    <xf numFmtId="9" fontId="21" fillId="8" borderId="49" xfId="1594" applyFont="1" applyFill="1" applyBorder="1" applyAlignment="1" applyProtection="1">
      <alignment horizontal="center" vertical="center" wrapText="1"/>
      <protection hidden="1"/>
    </xf>
    <xf numFmtId="0" fontId="18" fillId="3" borderId="28" xfId="1" applyFont="1" applyFill="1" applyBorder="1" applyAlignment="1" applyProtection="1">
      <alignment horizontal="center" vertical="center" wrapText="1"/>
      <protection hidden="1"/>
    </xf>
    <xf numFmtId="0" fontId="18" fillId="3" borderId="27" xfId="1" applyFont="1" applyFill="1" applyBorder="1" applyAlignment="1" applyProtection="1">
      <alignment horizontal="center" vertical="center" wrapText="1"/>
      <protection hidden="1"/>
    </xf>
    <xf numFmtId="3" fontId="18" fillId="0" borderId="7" xfId="1" applyNumberFormat="1" applyFont="1" applyBorder="1" applyAlignment="1" applyProtection="1">
      <alignment horizontal="center" vertical="center" wrapText="1"/>
      <protection hidden="1"/>
    </xf>
    <xf numFmtId="0" fontId="18" fillId="3" borderId="29" xfId="1" applyFont="1" applyFill="1" applyBorder="1" applyAlignment="1" applyProtection="1">
      <alignment horizontal="center" vertical="center" wrapText="1"/>
      <protection hidden="1"/>
    </xf>
    <xf numFmtId="0" fontId="25" fillId="0" borderId="9" xfId="1" applyFont="1" applyBorder="1" applyAlignment="1" applyProtection="1">
      <alignment horizontal="center" vertical="center" wrapText="1"/>
      <protection hidden="1"/>
    </xf>
    <xf numFmtId="0" fontId="24" fillId="0" borderId="3" xfId="1" applyFont="1" applyBorder="1" applyAlignment="1" applyProtection="1">
      <alignment horizontal="center" vertical="center" wrapText="1"/>
      <protection hidden="1"/>
    </xf>
    <xf numFmtId="0" fontId="25" fillId="0" borderId="3" xfId="1" applyFont="1" applyBorder="1" applyAlignment="1" applyProtection="1">
      <alignment horizontal="center" vertical="center" wrapText="1"/>
      <protection hidden="1"/>
    </xf>
    <xf numFmtId="0" fontId="25" fillId="0" borderId="75" xfId="1" applyFont="1" applyBorder="1" applyAlignment="1" applyProtection="1">
      <alignment horizontal="center" vertical="center" wrapText="1"/>
      <protection hidden="1"/>
    </xf>
    <xf numFmtId="0" fontId="23" fillId="0" borderId="20" xfId="1" applyFont="1" applyBorder="1" applyAlignment="1" applyProtection="1">
      <alignment horizontal="center" vertical="center" wrapText="1"/>
      <protection hidden="1"/>
    </xf>
    <xf numFmtId="0" fontId="23" fillId="10" borderId="15" xfId="1" applyFont="1" applyFill="1" applyBorder="1" applyAlignment="1" applyProtection="1">
      <alignment horizontal="center" vertical="center" wrapText="1"/>
      <protection hidden="1"/>
    </xf>
    <xf numFmtId="0" fontId="18" fillId="0" borderId="9" xfId="1" applyFont="1" applyBorder="1" applyAlignment="1" applyProtection="1">
      <alignment horizontal="center" vertical="center" wrapText="1"/>
      <protection hidden="1"/>
    </xf>
    <xf numFmtId="0" fontId="18" fillId="0" borderId="87" xfId="1" applyFont="1" applyBorder="1" applyAlignment="1" applyProtection="1">
      <alignment horizontal="center" vertical="center" wrapText="1"/>
      <protection hidden="1"/>
    </xf>
    <xf numFmtId="0" fontId="23" fillId="0" borderId="3" xfId="1" applyFont="1" applyBorder="1" applyAlignment="1" applyProtection="1">
      <alignment horizontal="center" vertical="center" wrapText="1"/>
      <protection hidden="1"/>
    </xf>
    <xf numFmtId="0" fontId="18" fillId="0" borderId="6" xfId="1" applyFont="1" applyBorder="1" applyAlignment="1" applyProtection="1">
      <alignment horizontal="center" vertical="center" wrapText="1"/>
      <protection hidden="1"/>
    </xf>
    <xf numFmtId="0" fontId="18" fillId="0" borderId="88" xfId="1" applyFont="1" applyBorder="1" applyAlignment="1" applyProtection="1">
      <alignment horizontal="center" vertical="center" wrapText="1"/>
      <protection hidden="1"/>
    </xf>
    <xf numFmtId="0" fontId="25" fillId="3" borderId="1" xfId="1" applyFont="1" applyFill="1" applyBorder="1" applyAlignment="1" applyProtection="1">
      <alignment horizontal="center" vertical="center" wrapText="1"/>
      <protection hidden="1"/>
    </xf>
    <xf numFmtId="0" fontId="24" fillId="3" borderId="1" xfId="1" applyFont="1" applyFill="1" applyBorder="1" applyAlignment="1" applyProtection="1">
      <alignment horizontal="center" vertical="center" wrapText="1"/>
      <protection hidden="1"/>
    </xf>
    <xf numFmtId="0" fontId="25" fillId="3" borderId="33" xfId="1" applyFont="1" applyFill="1" applyBorder="1" applyAlignment="1" applyProtection="1">
      <alignment horizontal="center" vertical="center" wrapText="1"/>
      <protection hidden="1"/>
    </xf>
    <xf numFmtId="0" fontId="25" fillId="3" borderId="5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vertical="center" wrapText="1"/>
      <protection hidden="1"/>
    </xf>
    <xf numFmtId="0" fontId="18" fillId="3" borderId="5" xfId="1" applyFont="1" applyFill="1" applyBorder="1" applyAlignment="1" applyProtection="1">
      <alignment horizontal="center" vertical="center" wrapText="1"/>
      <protection hidden="1"/>
    </xf>
    <xf numFmtId="0" fontId="18" fillId="3" borderId="7" xfId="1" applyFont="1" applyFill="1" applyBorder="1" applyAlignment="1" applyProtection="1">
      <alignment horizontal="center" vertical="center" wrapText="1"/>
      <protection hidden="1"/>
    </xf>
    <xf numFmtId="169" fontId="18" fillId="8" borderId="7" xfId="1594" applyNumberFormat="1" applyFont="1" applyFill="1" applyBorder="1" applyAlignment="1" applyProtection="1">
      <alignment horizontal="center" vertical="center" wrapText="1"/>
      <protection hidden="1"/>
    </xf>
    <xf numFmtId="169" fontId="18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31" xfId="1" applyFont="1" applyBorder="1" applyAlignment="1" applyProtection="1">
      <alignment horizontal="left" vertical="center" wrapText="1"/>
      <protection hidden="1"/>
    </xf>
    <xf numFmtId="0" fontId="18" fillId="0" borderId="8" xfId="1" applyFont="1" applyBorder="1" applyAlignment="1" applyProtection="1">
      <alignment horizontal="left" vertical="center" wrapText="1"/>
      <protection hidden="1"/>
    </xf>
    <xf numFmtId="3" fontId="18" fillId="0" borderId="7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2" xfId="1" applyFont="1" applyBorder="1" applyAlignment="1" applyProtection="1">
      <alignment horizontal="left" vertical="center" wrapText="1"/>
      <protection hidden="1"/>
    </xf>
    <xf numFmtId="3" fontId="18" fillId="0" borderId="1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71" xfId="1" applyFont="1" applyBorder="1" applyAlignment="1" applyProtection="1">
      <alignment horizontal="left" vertical="center" wrapText="1"/>
      <protection hidden="1"/>
    </xf>
    <xf numFmtId="3" fontId="18" fillId="0" borderId="32" xfId="1594" applyNumberFormat="1" applyFont="1" applyFill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>
      <alignment horizontal="right"/>
    </xf>
    <xf numFmtId="10" fontId="18" fillId="8" borderId="82" xfId="1594" applyNumberFormat="1" applyFont="1" applyFill="1" applyBorder="1" applyAlignment="1" applyProtection="1">
      <alignment horizontal="center" vertical="center" wrapText="1"/>
      <protection hidden="1"/>
    </xf>
    <xf numFmtId="9" fontId="35" fillId="9" borderId="0" xfId="1594" applyFont="1" applyFill="1" applyBorder="1" applyAlignment="1" applyProtection="1">
      <alignment horizontal="center" vertical="center" wrapText="1"/>
      <protection hidden="1"/>
    </xf>
    <xf numFmtId="168" fontId="18" fillId="4" borderId="0" xfId="1" applyNumberFormat="1" applyFont="1" applyFill="1" applyAlignment="1" applyProtection="1">
      <alignment horizontal="center" vertical="center" wrapText="1"/>
      <protection hidden="1"/>
    </xf>
    <xf numFmtId="168" fontId="29" fillId="5" borderId="0" xfId="1" applyNumberFormat="1" applyFont="1" applyFill="1" applyAlignment="1" applyProtection="1">
      <alignment horizontal="center" vertical="center" wrapText="1"/>
      <protection hidden="1"/>
    </xf>
    <xf numFmtId="3" fontId="18" fillId="5" borderId="0" xfId="1" applyNumberFormat="1" applyFont="1" applyFill="1" applyAlignment="1" applyProtection="1">
      <alignment horizontal="center" vertical="center" wrapText="1"/>
      <protection hidden="1"/>
    </xf>
    <xf numFmtId="3" fontId="18" fillId="9" borderId="0" xfId="1" applyNumberFormat="1" applyFont="1" applyFill="1" applyAlignment="1" applyProtection="1">
      <alignment horizontal="center" vertical="center" wrapText="1"/>
      <protection hidden="1"/>
    </xf>
    <xf numFmtId="3" fontId="18" fillId="4" borderId="0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0" xfId="1594" applyFont="1" applyFill="1" applyBorder="1" applyAlignment="1" applyProtection="1">
      <alignment horizontal="center" vertical="center" wrapText="1"/>
      <protection hidden="1"/>
    </xf>
    <xf numFmtId="0" fontId="18" fillId="0" borderId="3" xfId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vertical="center" textRotation="90" wrapText="1"/>
    </xf>
    <xf numFmtId="0" fontId="18" fillId="10" borderId="72" xfId="1" applyFont="1" applyFill="1" applyBorder="1" applyAlignment="1" applyProtection="1">
      <alignment horizontal="center" vertical="center" wrapText="1"/>
      <protection hidden="1"/>
    </xf>
    <xf numFmtId="17" fontId="21" fillId="0" borderId="0" xfId="0" applyNumberFormat="1" applyFont="1"/>
    <xf numFmtId="9" fontId="18" fillId="8" borderId="34" xfId="1594" applyFont="1" applyFill="1" applyBorder="1" applyAlignment="1" applyProtection="1">
      <alignment horizontal="center" vertical="center" wrapText="1"/>
      <protection hidden="1"/>
    </xf>
    <xf numFmtId="9" fontId="18" fillId="8" borderId="33" xfId="1594" applyFont="1" applyFill="1" applyBorder="1" applyAlignment="1" applyProtection="1">
      <alignment horizontal="center" vertical="center" wrapText="1"/>
      <protection hidden="1"/>
    </xf>
    <xf numFmtId="9" fontId="18" fillId="8" borderId="94" xfId="1594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8" fillId="3" borderId="0" xfId="0" applyFont="1" applyFill="1" applyAlignment="1" applyProtection="1">
      <alignment horizontal="left"/>
      <protection hidden="1"/>
    </xf>
    <xf numFmtId="3" fontId="18" fillId="0" borderId="27" xfId="1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/>
    </xf>
    <xf numFmtId="0" fontId="59" fillId="0" borderId="0" xfId="0" applyFont="1"/>
    <xf numFmtId="170" fontId="59" fillId="0" borderId="0" xfId="1593" applyNumberFormat="1" applyFont="1"/>
    <xf numFmtId="0" fontId="59" fillId="0" borderId="0" xfId="0" applyFont="1" applyAlignment="1">
      <alignment horizontal="center"/>
    </xf>
    <xf numFmtId="0" fontId="59" fillId="10" borderId="0" xfId="0" applyFont="1" applyFill="1" applyAlignment="1">
      <alignment horizontal="center"/>
    </xf>
    <xf numFmtId="10" fontId="59" fillId="0" borderId="0" xfId="0" applyNumberFormat="1" applyFont="1" applyAlignment="1">
      <alignment horizontal="center"/>
    </xf>
    <xf numFmtId="170" fontId="59" fillId="0" borderId="0" xfId="1593" applyNumberFormat="1" applyFont="1" applyAlignment="1">
      <alignment horizontal="center"/>
    </xf>
    <xf numFmtId="0" fontId="60" fillId="2" borderId="0" xfId="0" applyFont="1" applyFill="1" applyAlignment="1">
      <alignment horizontal="center"/>
    </xf>
    <xf numFmtId="0" fontId="60" fillId="2" borderId="0" xfId="0" applyFont="1" applyFill="1" applyAlignment="1">
      <alignment horizontal="left"/>
    </xf>
    <xf numFmtId="170" fontId="59" fillId="10" borderId="0" xfId="1593" applyNumberFormat="1" applyFont="1" applyFill="1"/>
    <xf numFmtId="170" fontId="58" fillId="0" borderId="0" xfId="1593" applyNumberFormat="1" applyFont="1"/>
    <xf numFmtId="0" fontId="61" fillId="2" borderId="0" xfId="0" applyFont="1" applyFill="1" applyAlignment="1">
      <alignment horizontal="left"/>
    </xf>
    <xf numFmtId="0" fontId="59" fillId="10" borderId="0" xfId="0" applyFont="1" applyFill="1"/>
    <xf numFmtId="170" fontId="60" fillId="0" borderId="0" xfId="1593" applyNumberFormat="1" applyFont="1"/>
    <xf numFmtId="0" fontId="60" fillId="0" borderId="0" xfId="0" applyFont="1"/>
    <xf numFmtId="10" fontId="60" fillId="0" borderId="0" xfId="0" applyNumberFormat="1" applyFont="1" applyAlignment="1">
      <alignment horizontal="center"/>
    </xf>
    <xf numFmtId="170" fontId="60" fillId="0" borderId="0" xfId="1593" applyNumberFormat="1" applyFont="1" applyAlignment="1">
      <alignment horizontal="center"/>
    </xf>
    <xf numFmtId="0" fontId="60" fillId="0" borderId="0" xfId="0" applyFont="1" applyAlignment="1">
      <alignment horizontal="center"/>
    </xf>
    <xf numFmtId="170" fontId="60" fillId="10" borderId="0" xfId="1593" applyNumberFormat="1" applyFont="1" applyFill="1" applyAlignment="1">
      <alignment horizontal="center"/>
    </xf>
    <xf numFmtId="9" fontId="60" fillId="0" borderId="0" xfId="0" applyNumberFormat="1" applyFont="1" applyAlignment="1">
      <alignment horizontal="center"/>
    </xf>
    <xf numFmtId="170" fontId="60" fillId="10" borderId="0" xfId="1593" applyNumberFormat="1" applyFont="1" applyFill="1"/>
    <xf numFmtId="9" fontId="60" fillId="0" borderId="0" xfId="1594" applyFont="1" applyAlignment="1">
      <alignment horizontal="center"/>
    </xf>
    <xf numFmtId="0" fontId="23" fillId="0" borderId="20" xfId="6" applyFont="1" applyBorder="1" applyAlignment="1">
      <alignment horizontal="center" vertical="center"/>
    </xf>
    <xf numFmtId="0" fontId="18" fillId="0" borderId="70" xfId="1" quotePrefix="1" applyFont="1" applyBorder="1" applyAlignment="1" applyProtection="1">
      <alignment horizontal="left" vertical="center" wrapText="1"/>
      <protection hidden="1"/>
    </xf>
    <xf numFmtId="0" fontId="23" fillId="3" borderId="21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horizontal="center" vertical="center" wrapText="1"/>
      <protection hidden="1"/>
    </xf>
    <xf numFmtId="0" fontId="23" fillId="3" borderId="31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left" vertical="center" wrapText="1"/>
      <protection hidden="1"/>
    </xf>
    <xf numFmtId="0" fontId="18" fillId="0" borderId="49" xfId="1" quotePrefix="1" applyFont="1" applyBorder="1" applyAlignment="1" applyProtection="1">
      <alignment horizontal="left" vertical="center" wrapText="1"/>
      <protection hidden="1"/>
    </xf>
    <xf numFmtId="0" fontId="26" fillId="0" borderId="30" xfId="1" applyFont="1" applyBorder="1" applyAlignment="1" applyProtection="1">
      <alignment horizontal="center" vertical="center" wrapText="1"/>
      <protection hidden="1"/>
    </xf>
    <xf numFmtId="0" fontId="26" fillId="0" borderId="31" xfId="1" applyFont="1" applyBorder="1" applyAlignment="1" applyProtection="1">
      <alignment horizontal="center" vertical="center" wrapText="1"/>
      <protection hidden="1"/>
    </xf>
    <xf numFmtId="0" fontId="18" fillId="0" borderId="0" xfId="1" quotePrefix="1" applyFont="1" applyAlignment="1" applyProtection="1">
      <alignment horizontal="left" vertical="center" wrapText="1"/>
      <protection hidden="1"/>
    </xf>
    <xf numFmtId="0" fontId="18" fillId="0" borderId="106" xfId="1" applyFont="1" applyBorder="1" applyAlignment="1" applyProtection="1">
      <alignment horizontal="center" vertical="center" wrapText="1"/>
      <protection hidden="1"/>
    </xf>
    <xf numFmtId="0" fontId="18" fillId="0" borderId="107" xfId="1" applyFont="1" applyBorder="1" applyAlignment="1" applyProtection="1">
      <alignment horizontal="center" vertical="center" wrapText="1"/>
      <protection hidden="1"/>
    </xf>
    <xf numFmtId="0" fontId="18" fillId="0" borderId="108" xfId="1" applyFont="1" applyBorder="1" applyAlignment="1" applyProtection="1">
      <alignment horizontal="center" vertical="center" wrapText="1"/>
      <protection hidden="1"/>
    </xf>
    <xf numFmtId="0" fontId="62" fillId="3" borderId="0" xfId="0" applyFont="1" applyFill="1"/>
    <xf numFmtId="0" fontId="32" fillId="3" borderId="0" xfId="1" applyFont="1" applyFill="1" applyAlignment="1" applyProtection="1">
      <alignment horizontal="center" vertical="center" wrapText="1"/>
      <protection hidden="1"/>
    </xf>
    <xf numFmtId="0" fontId="18" fillId="0" borderId="20" xfId="1" applyFont="1" applyBorder="1" applyAlignment="1" applyProtection="1">
      <alignment horizontal="center" vertical="center" wrapText="1"/>
      <protection hidden="1"/>
    </xf>
    <xf numFmtId="0" fontId="18" fillId="10" borderId="33" xfId="1" applyFont="1" applyFill="1" applyBorder="1" applyAlignment="1" applyProtection="1">
      <alignment horizontal="center" vertical="center" wrapText="1"/>
      <protection hidden="1"/>
    </xf>
    <xf numFmtId="0" fontId="18" fillId="0" borderId="7" xfId="1" quotePrefix="1" applyFont="1" applyBorder="1" applyAlignment="1" applyProtection="1">
      <alignment horizontal="center" vertical="center" wrapText="1"/>
      <protection hidden="1"/>
    </xf>
    <xf numFmtId="0" fontId="18" fillId="0" borderId="1" xfId="1" quotePrefix="1" applyFont="1" applyBorder="1" applyAlignment="1" applyProtection="1">
      <alignment horizontal="center" vertical="center" wrapText="1"/>
      <protection hidden="1"/>
    </xf>
    <xf numFmtId="0" fontId="18" fillId="0" borderId="5" xfId="1" quotePrefix="1" applyFont="1" applyBorder="1" applyAlignment="1" applyProtection="1">
      <alignment horizontal="center" vertical="center" wrapText="1"/>
      <protection hidden="1"/>
    </xf>
    <xf numFmtId="0" fontId="65" fillId="10" borderId="34" xfId="1" applyFont="1" applyFill="1" applyBorder="1" applyAlignment="1" applyProtection="1">
      <alignment horizontal="center" vertical="center" wrapText="1"/>
      <protection hidden="1"/>
    </xf>
    <xf numFmtId="0" fontId="18" fillId="10" borderId="34" xfId="1" applyFont="1" applyFill="1" applyBorder="1" applyAlignment="1" applyProtection="1">
      <alignment horizontal="center" vertical="center" wrapText="1"/>
      <protection hidden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0" fontId="63" fillId="10" borderId="20" xfId="1592" applyFont="1" applyFill="1" applyBorder="1" applyAlignment="1" applyProtection="1">
      <alignment vertical="center" wrapText="1"/>
      <protection hidden="1"/>
    </xf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18" fillId="0" borderId="0" xfId="1" quotePrefix="1" applyFont="1" applyAlignment="1" applyProtection="1">
      <alignment horizontal="center" vertical="center" wrapText="1"/>
      <protection hidden="1"/>
    </xf>
    <xf numFmtId="0" fontId="16" fillId="3" borderId="0" xfId="1592" applyFill="1" applyAlignment="1">
      <alignment vertical="center"/>
    </xf>
    <xf numFmtId="0" fontId="23" fillId="3" borderId="0" xfId="1" applyFont="1" applyFill="1" applyAlignment="1" applyProtection="1">
      <alignment horizontal="center" vertical="center" wrapText="1"/>
      <protection hidden="1"/>
    </xf>
    <xf numFmtId="0" fontId="25" fillId="3" borderId="0" xfId="1" applyFont="1" applyFill="1" applyAlignment="1" applyProtection="1">
      <alignment horizontal="center" vertical="center" wrapText="1"/>
      <protection hidden="1"/>
    </xf>
    <xf numFmtId="3" fontId="18" fillId="0" borderId="0" xfId="1" applyNumberFormat="1" applyFont="1" applyAlignment="1" applyProtection="1">
      <alignment horizontal="center" vertical="center" wrapText="1"/>
      <protection hidden="1"/>
    </xf>
    <xf numFmtId="3" fontId="18" fillId="0" borderId="0" xfId="1593" applyNumberFormat="1" applyFont="1" applyFill="1" applyBorder="1" applyAlignment="1" applyProtection="1">
      <alignment horizontal="center" vertical="center" wrapText="1"/>
      <protection hidden="1"/>
    </xf>
    <xf numFmtId="0" fontId="64" fillId="10" borderId="20" xfId="1592" applyFont="1" applyFill="1" applyBorder="1" applyAlignment="1" applyProtection="1">
      <alignment vertical="center" wrapText="1"/>
      <protection hidden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6" fillId="3" borderId="0" xfId="1592" applyFill="1"/>
    <xf numFmtId="3" fontId="18" fillId="0" borderId="0" xfId="0" applyNumberFormat="1" applyFont="1" applyAlignment="1">
      <alignment vertical="center"/>
    </xf>
    <xf numFmtId="9" fontId="18" fillId="3" borderId="0" xfId="1594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9" fontId="21" fillId="0" borderId="0" xfId="1594" applyFont="1" applyAlignment="1">
      <alignment vertical="center"/>
    </xf>
    <xf numFmtId="0" fontId="21" fillId="3" borderId="0" xfId="0" applyFont="1" applyFill="1" applyAlignment="1">
      <alignment horizontal="right" vertical="center"/>
    </xf>
    <xf numFmtId="9" fontId="18" fillId="0" borderId="0" xfId="1594" applyFont="1" applyBorder="1" applyAlignment="1">
      <alignment vertical="center"/>
    </xf>
    <xf numFmtId="0" fontId="18" fillId="0" borderId="0" xfId="0" applyFont="1" applyAlignment="1">
      <alignment vertical="center"/>
    </xf>
    <xf numFmtId="9" fontId="18" fillId="0" borderId="0" xfId="1594" applyFont="1" applyAlignment="1">
      <alignment vertical="center"/>
    </xf>
    <xf numFmtId="0" fontId="16" fillId="3" borderId="0" xfId="1592" applyFill="1" applyAlignment="1">
      <alignment horizontal="left" vertical="center"/>
    </xf>
    <xf numFmtId="0" fontId="68" fillId="3" borderId="0" xfId="0" applyFont="1" applyFill="1"/>
    <xf numFmtId="0" fontId="23" fillId="10" borderId="78" xfId="1" applyFont="1" applyFill="1" applyBorder="1" applyAlignment="1" applyProtection="1">
      <alignment horizontal="center" vertical="center" wrapText="1"/>
      <protection hidden="1"/>
    </xf>
    <xf numFmtId="0" fontId="26" fillId="3" borderId="79" xfId="1" applyFont="1" applyFill="1" applyBorder="1" applyAlignment="1" applyProtection="1">
      <alignment horizontal="center" vertical="center" wrapText="1"/>
      <protection hidden="1"/>
    </xf>
    <xf numFmtId="0" fontId="26" fillId="3" borderId="70" xfId="1" applyFont="1" applyFill="1" applyBorder="1" applyAlignment="1" applyProtection="1">
      <alignment horizontal="center" vertical="center" wrapText="1"/>
      <protection hidden="1"/>
    </xf>
    <xf numFmtId="0" fontId="26" fillId="3" borderId="77" xfId="1" applyFont="1" applyFill="1" applyBorder="1" applyAlignment="1" applyProtection="1">
      <alignment horizontal="center" vertical="center" wrapText="1"/>
      <protection hidden="1"/>
    </xf>
    <xf numFmtId="0" fontId="18" fillId="3" borderId="7" xfId="1" applyFont="1" applyFill="1" applyBorder="1" applyAlignment="1" applyProtection="1">
      <alignment horizontal="left" vertical="center" wrapText="1"/>
      <protection hidden="1"/>
    </xf>
    <xf numFmtId="0" fontId="18" fillId="3" borderId="1" xfId="1" applyFont="1" applyFill="1" applyBorder="1" applyAlignment="1" applyProtection="1">
      <alignment horizontal="left" vertical="center" wrapText="1"/>
      <protection hidden="1"/>
    </xf>
    <xf numFmtId="0" fontId="18" fillId="3" borderId="5" xfId="1" applyFont="1" applyFill="1" applyBorder="1" applyAlignment="1" applyProtection="1">
      <alignment horizontal="left" vertical="center" wrapText="1"/>
      <protection hidden="1"/>
    </xf>
    <xf numFmtId="0" fontId="25" fillId="10" borderId="11" xfId="1" applyFont="1" applyFill="1" applyBorder="1" applyAlignment="1" applyProtection="1">
      <alignment horizontal="center" vertical="center" wrapText="1"/>
      <protection hidden="1"/>
    </xf>
    <xf numFmtId="0" fontId="18" fillId="0" borderId="43" xfId="1" applyFont="1" applyBorder="1" applyAlignment="1" applyProtection="1">
      <alignment horizontal="center" vertical="center" wrapText="1"/>
      <protection hidden="1"/>
    </xf>
    <xf numFmtId="0" fontId="18" fillId="0" borderId="39" xfId="1" applyFont="1" applyBorder="1" applyAlignment="1" applyProtection="1">
      <alignment horizontal="center" vertical="center" wrapText="1"/>
      <protection hidden="1"/>
    </xf>
    <xf numFmtId="0" fontId="18" fillId="0" borderId="44" xfId="1" applyFont="1" applyBorder="1" applyAlignment="1" applyProtection="1">
      <alignment horizontal="center" vertical="center" wrapText="1"/>
      <protection hidden="1"/>
    </xf>
    <xf numFmtId="0" fontId="18" fillId="10" borderId="78" xfId="1" applyFont="1" applyFill="1" applyBorder="1" applyAlignment="1" applyProtection="1">
      <alignment horizontal="center" vertical="center" wrapText="1"/>
      <protection hidden="1"/>
    </xf>
    <xf numFmtId="0" fontId="3" fillId="3" borderId="15" xfId="1" applyFont="1" applyFill="1" applyBorder="1" applyAlignment="1" applyProtection="1">
      <alignment horizontal="center" vertical="center" wrapText="1"/>
      <protection hidden="1"/>
    </xf>
    <xf numFmtId="0" fontId="18" fillId="3" borderId="11" xfId="1" applyFont="1" applyFill="1" applyBorder="1" applyAlignment="1" applyProtection="1">
      <alignment horizontal="left" vertical="center" wrapText="1"/>
      <protection hidden="1"/>
    </xf>
    <xf numFmtId="0" fontId="26" fillId="10" borderId="15" xfId="1" applyFont="1" applyFill="1" applyBorder="1" applyAlignment="1" applyProtection="1">
      <alignment horizontal="center" vertical="center" wrapText="1"/>
      <protection hidden="1"/>
    </xf>
    <xf numFmtId="0" fontId="18" fillId="10" borderId="42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center" vertical="center" wrapText="1"/>
      <protection hidden="1"/>
    </xf>
    <xf numFmtId="0" fontId="26" fillId="0" borderId="24" xfId="1" applyFont="1" applyBorder="1" applyAlignment="1" applyProtection="1">
      <alignment horizontal="center" vertical="center" wrapText="1"/>
      <protection hidden="1"/>
    </xf>
    <xf numFmtId="0" fontId="18" fillId="0" borderId="73" xfId="1" quotePrefix="1" applyFont="1" applyBorder="1" applyAlignment="1" applyProtection="1">
      <alignment horizontal="center" vertical="center" wrapText="1"/>
      <protection hidden="1"/>
    </xf>
    <xf numFmtId="0" fontId="26" fillId="10" borderId="40" xfId="1" applyFont="1" applyFill="1" applyBorder="1" applyAlignment="1" applyProtection="1">
      <alignment horizontal="center" vertical="center" wrapText="1"/>
      <protection hidden="1"/>
    </xf>
    <xf numFmtId="0" fontId="18" fillId="10" borderId="49" xfId="1" applyFont="1" applyFill="1" applyBorder="1" applyAlignment="1" applyProtection="1">
      <alignment horizontal="center" vertical="center" wrapText="1"/>
      <protection hidden="1"/>
    </xf>
    <xf numFmtId="170" fontId="69" fillId="0" borderId="0" xfId="1593" applyNumberFormat="1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8" fillId="0" borderId="0" xfId="1" applyFont="1" applyAlignment="1" applyProtection="1">
      <alignment horizontal="center" vertical="center" textRotation="90" wrapText="1"/>
      <protection hidden="1"/>
    </xf>
    <xf numFmtId="0" fontId="25" fillId="0" borderId="0" xfId="1" applyFont="1" applyAlignment="1" applyProtection="1">
      <alignment horizontal="center" vertical="center" wrapText="1"/>
      <protection hidden="1"/>
    </xf>
    <xf numFmtId="9" fontId="18" fillId="8" borderId="0" xfId="1594" applyFont="1" applyFill="1" applyBorder="1" applyAlignment="1" applyProtection="1">
      <alignment horizontal="center" vertical="center" wrapText="1"/>
      <protection hidden="1"/>
    </xf>
    <xf numFmtId="0" fontId="16" fillId="10" borderId="20" xfId="1592" applyFill="1" applyBorder="1" applyAlignment="1" applyProtection="1">
      <alignment vertical="center" wrapText="1"/>
      <protection hidden="1"/>
    </xf>
    <xf numFmtId="0" fontId="16" fillId="10" borderId="12" xfId="1592" applyFill="1" applyBorder="1" applyAlignment="1" applyProtection="1">
      <alignment vertical="center" wrapText="1"/>
      <protection hidden="1"/>
    </xf>
    <xf numFmtId="0" fontId="56" fillId="10" borderId="12" xfId="1" applyFont="1" applyFill="1" applyBorder="1" applyAlignment="1" applyProtection="1">
      <alignment vertical="center" wrapText="1"/>
      <protection hidden="1"/>
    </xf>
    <xf numFmtId="0" fontId="18" fillId="10" borderId="15" xfId="1" applyFont="1" applyFill="1" applyBorder="1" applyAlignment="1" applyProtection="1">
      <alignment horizontal="center" vertical="center" wrapText="1"/>
      <protection hidden="1"/>
    </xf>
    <xf numFmtId="0" fontId="18" fillId="0" borderId="22" xfId="1" applyFont="1" applyBorder="1" applyAlignment="1" applyProtection="1">
      <alignment horizontal="center" vertical="center" wrapText="1"/>
      <protection hidden="1"/>
    </xf>
    <xf numFmtId="0" fontId="18" fillId="0" borderId="77" xfId="1" applyFont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6" fillId="0" borderId="20" xfId="1" applyFont="1" applyBorder="1" applyAlignment="1" applyProtection="1">
      <alignment horizontal="center" vertical="center" wrapText="1"/>
      <protection hidden="1"/>
    </xf>
    <xf numFmtId="0" fontId="71" fillId="27" borderId="0" xfId="0" applyFont="1" applyFill="1" applyAlignment="1">
      <alignment horizontal="center" vertical="center"/>
    </xf>
    <xf numFmtId="9" fontId="72" fillId="0" borderId="11" xfId="1920" applyFont="1" applyFill="1" applyBorder="1" applyAlignment="1">
      <alignment horizontal="center"/>
    </xf>
    <xf numFmtId="0" fontId="18" fillId="3" borderId="73" xfId="1" applyFont="1" applyFill="1" applyBorder="1" applyAlignment="1" applyProtection="1">
      <alignment horizontal="center" vertical="center" wrapText="1"/>
      <protection hidden="1"/>
    </xf>
    <xf numFmtId="0" fontId="18" fillId="0" borderId="33" xfId="1" quotePrefix="1" applyFont="1" applyBorder="1" applyAlignment="1" applyProtection="1">
      <alignment horizontal="center" vertical="center" wrapText="1"/>
      <protection hidden="1"/>
    </xf>
    <xf numFmtId="170" fontId="18" fillId="0" borderId="33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72" xfId="1" quotePrefix="1" applyFont="1" applyBorder="1" applyAlignment="1" applyProtection="1">
      <alignment horizontal="center" vertical="center" wrapText="1"/>
      <protection hidden="1"/>
    </xf>
    <xf numFmtId="0" fontId="18" fillId="3" borderId="72" xfId="1" applyFont="1" applyFill="1" applyBorder="1" applyAlignment="1" applyProtection="1">
      <alignment horizontal="center" vertical="center" wrapText="1"/>
      <protection hidden="1"/>
    </xf>
    <xf numFmtId="170" fontId="18" fillId="0" borderId="72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14" xfId="1594" applyFont="1" applyFill="1" applyBorder="1" applyAlignment="1" applyProtection="1">
      <alignment horizontal="center" vertical="center" wrapText="1"/>
      <protection hidden="1"/>
    </xf>
    <xf numFmtId="168" fontId="18" fillId="0" borderId="72" xfId="1" applyNumberFormat="1" applyFont="1" applyBorder="1" applyAlignment="1" applyProtection="1">
      <alignment horizontal="center" vertical="center" wrapText="1"/>
      <protection hidden="1"/>
    </xf>
    <xf numFmtId="0" fontId="18" fillId="0" borderId="32" xfId="1" quotePrefix="1" applyFont="1" applyBorder="1" applyAlignment="1" applyProtection="1">
      <alignment horizontal="center" vertical="center" wrapText="1"/>
      <protection hidden="1"/>
    </xf>
    <xf numFmtId="170" fontId="18" fillId="0" borderId="32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14" xfId="1" quotePrefix="1" applyFont="1" applyBorder="1" applyAlignment="1" applyProtection="1">
      <alignment horizontal="left" vertical="center" wrapText="1"/>
      <protection hidden="1"/>
    </xf>
    <xf numFmtId="0" fontId="73" fillId="0" borderId="0" xfId="0" applyFont="1"/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 vertical="center"/>
    </xf>
    <xf numFmtId="0" fontId="24" fillId="0" borderId="33" xfId="1" applyFont="1" applyBorder="1" applyAlignment="1" applyProtection="1">
      <alignment horizontal="center" vertical="center" wrapText="1"/>
      <protection hidden="1"/>
    </xf>
    <xf numFmtId="9" fontId="23" fillId="8" borderId="86" xfId="1594" applyFont="1" applyFill="1" applyBorder="1" applyAlignment="1" applyProtection="1">
      <alignment horizontal="center" vertical="center" wrapText="1"/>
      <protection hidden="1"/>
    </xf>
    <xf numFmtId="0" fontId="17" fillId="0" borderId="0" xfId="6" applyFont="1" applyAlignment="1">
      <alignment horizontal="left"/>
    </xf>
    <xf numFmtId="10" fontId="74" fillId="0" borderId="0" xfId="1594" applyNumberFormat="1" applyFont="1" applyAlignment="1">
      <alignment horizontal="center"/>
    </xf>
    <xf numFmtId="0" fontId="0" fillId="0" borderId="1" xfId="0" applyBorder="1"/>
    <xf numFmtId="0" fontId="16" fillId="3" borderId="1" xfId="1592" applyFill="1" applyBorder="1" applyAlignment="1">
      <alignment horizontal="left"/>
    </xf>
    <xf numFmtId="0" fontId="16" fillId="3" borderId="1" xfId="1592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18" fillId="0" borderId="0" xfId="1594" applyFont="1" applyFill="1" applyBorder="1" applyAlignment="1" applyProtection="1">
      <alignment horizontal="center" vertical="center" wrapText="1"/>
      <protection hidden="1"/>
    </xf>
    <xf numFmtId="168" fontId="23" fillId="0" borderId="0" xfId="1" applyNumberFormat="1" applyFont="1" applyAlignment="1" applyProtection="1">
      <alignment horizontal="center" vertical="center" wrapText="1"/>
      <protection hidden="1"/>
    </xf>
    <xf numFmtId="0" fontId="26" fillId="3" borderId="0" xfId="1" applyFont="1" applyFill="1" applyAlignment="1" applyProtection="1">
      <alignment horizontal="center" vertical="center" wrapText="1"/>
      <protection hidden="1"/>
    </xf>
    <xf numFmtId="9" fontId="18" fillId="8" borderId="112" xfId="1594" applyFont="1" applyFill="1" applyBorder="1" applyAlignment="1" applyProtection="1">
      <alignment horizontal="center" vertical="center" wrapText="1"/>
      <protection hidden="1"/>
    </xf>
    <xf numFmtId="0" fontId="21" fillId="3" borderId="33" xfId="0" applyFont="1" applyFill="1" applyBorder="1" applyAlignment="1">
      <alignment horizontal="center" vertical="center" wrapText="1"/>
    </xf>
    <xf numFmtId="0" fontId="26" fillId="10" borderId="21" xfId="1" applyFont="1" applyFill="1" applyBorder="1" applyAlignment="1" applyProtection="1">
      <alignment horizontal="center" vertical="center" wrapText="1"/>
      <protection hidden="1"/>
    </xf>
    <xf numFmtId="0" fontId="23" fillId="3" borderId="33" xfId="1" applyFont="1" applyFill="1" applyBorder="1" applyAlignment="1" applyProtection="1">
      <alignment horizontal="center" vertical="center" wrapText="1"/>
      <protection hidden="1"/>
    </xf>
    <xf numFmtId="0" fontId="23" fillId="3" borderId="34" xfId="1" applyFont="1" applyFill="1" applyBorder="1" applyAlignment="1" applyProtection="1">
      <alignment horizontal="center" vertical="center" wrapText="1"/>
      <protection hidden="1"/>
    </xf>
    <xf numFmtId="0" fontId="23" fillId="3" borderId="32" xfId="1" applyFont="1" applyFill="1" applyBorder="1" applyAlignment="1" applyProtection="1">
      <alignment horizontal="center" vertical="center" wrapText="1"/>
      <protection hidden="1"/>
    </xf>
    <xf numFmtId="0" fontId="18" fillId="10" borderId="73" xfId="1" applyFont="1" applyFill="1" applyBorder="1" applyAlignment="1" applyProtection="1">
      <alignment horizontal="center" vertical="center" wrapText="1"/>
      <protection hidden="1"/>
    </xf>
    <xf numFmtId="3" fontId="18" fillId="10" borderId="18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114" xfId="1594" applyFont="1" applyFill="1" applyBorder="1" applyAlignment="1" applyProtection="1">
      <alignment horizontal="center" vertical="center" wrapText="1"/>
      <protection hidden="1"/>
    </xf>
    <xf numFmtId="9" fontId="18" fillId="10" borderId="115" xfId="1" applyNumberFormat="1" applyFont="1" applyFill="1" applyBorder="1" applyAlignment="1" applyProtection="1">
      <alignment horizontal="center" vertical="center" wrapText="1"/>
      <protection hidden="1"/>
    </xf>
    <xf numFmtId="0" fontId="26" fillId="10" borderId="30" xfId="1" applyFont="1" applyFill="1" applyBorder="1" applyAlignment="1" applyProtection="1">
      <alignment horizontal="center" vertical="center" wrapText="1"/>
      <protection hidden="1"/>
    </xf>
    <xf numFmtId="3" fontId="18" fillId="10" borderId="0" xfId="1" applyNumberFormat="1" applyFont="1" applyFill="1" applyAlignment="1" applyProtection="1">
      <alignment horizontal="center" vertical="center" wrapText="1"/>
      <protection hidden="1"/>
    </xf>
    <xf numFmtId="9" fontId="18" fillId="10" borderId="112" xfId="1594" applyFont="1" applyFill="1" applyBorder="1" applyAlignment="1" applyProtection="1">
      <alignment horizontal="center" vertical="center" wrapText="1"/>
      <protection hidden="1"/>
    </xf>
    <xf numFmtId="9" fontId="18" fillId="10" borderId="113" xfId="1" applyNumberFormat="1" applyFont="1" applyFill="1" applyBorder="1" applyAlignment="1" applyProtection="1">
      <alignment horizontal="center" vertical="center" wrapText="1"/>
      <protection hidden="1"/>
    </xf>
    <xf numFmtId="0" fontId="23" fillId="3" borderId="34" xfId="1" applyFont="1" applyFill="1" applyBorder="1" applyAlignment="1" applyProtection="1">
      <alignment vertical="center" wrapText="1"/>
      <protection hidden="1"/>
    </xf>
    <xf numFmtId="0" fontId="21" fillId="3" borderId="32" xfId="0" applyFont="1" applyFill="1" applyBorder="1" applyAlignment="1">
      <alignment horizontal="center" vertical="center" wrapText="1"/>
    </xf>
    <xf numFmtId="9" fontId="23" fillId="8" borderId="1" xfId="1594" applyFont="1" applyFill="1" applyBorder="1" applyAlignment="1" applyProtection="1">
      <alignment horizontal="center" vertical="center" wrapText="1"/>
      <protection hidden="1"/>
    </xf>
    <xf numFmtId="170" fontId="60" fillId="0" borderId="0" xfId="0" applyNumberFormat="1" applyFont="1"/>
    <xf numFmtId="0" fontId="18" fillId="0" borderId="118" xfId="1" applyFont="1" applyBorder="1" applyAlignment="1" applyProtection="1">
      <alignment horizontal="center" vertical="center" wrapText="1"/>
      <protection hidden="1"/>
    </xf>
    <xf numFmtId="168" fontId="18" fillId="0" borderId="2" xfId="1" applyNumberFormat="1" applyFont="1" applyBorder="1" applyAlignment="1" applyProtection="1">
      <alignment horizontal="center" vertical="center" wrapText="1"/>
      <protection hidden="1"/>
    </xf>
    <xf numFmtId="9" fontId="18" fillId="8" borderId="28" xfId="1594" applyFont="1" applyFill="1" applyBorder="1" applyAlignment="1" applyProtection="1">
      <alignment horizontal="center" vertical="center" wrapText="1"/>
      <protection hidden="1"/>
    </xf>
    <xf numFmtId="167" fontId="23" fillId="0" borderId="79" xfId="1" applyNumberFormat="1" applyFont="1" applyBorder="1" applyAlignment="1" applyProtection="1">
      <alignment horizontal="center" vertical="center" wrapText="1"/>
      <protection hidden="1"/>
    </xf>
    <xf numFmtId="167" fontId="23" fillId="0" borderId="21" xfId="1" applyNumberFormat="1" applyFont="1" applyBorder="1" applyAlignment="1" applyProtection="1">
      <alignment horizontal="center" vertical="center" wrapText="1"/>
      <protection hidden="1"/>
    </xf>
    <xf numFmtId="9" fontId="23" fillId="0" borderId="42" xfId="1594" applyFont="1" applyFill="1" applyBorder="1" applyAlignment="1" applyProtection="1">
      <alignment horizontal="center" vertical="center" wrapText="1"/>
      <protection hidden="1"/>
    </xf>
    <xf numFmtId="9" fontId="23" fillId="0" borderId="42" xfId="1" applyNumberFormat="1" applyFont="1" applyBorder="1" applyAlignment="1" applyProtection="1">
      <alignment horizontal="center" vertical="center" wrapText="1"/>
      <protection hidden="1"/>
    </xf>
    <xf numFmtId="9" fontId="23" fillId="0" borderId="18" xfId="1" applyNumberFormat="1" applyFont="1" applyBorder="1" applyAlignment="1" applyProtection="1">
      <alignment horizontal="center" vertical="center" wrapText="1"/>
      <protection hidden="1"/>
    </xf>
    <xf numFmtId="49" fontId="23" fillId="0" borderId="18" xfId="1" applyNumberFormat="1" applyFont="1" applyBorder="1" applyAlignment="1" applyProtection="1">
      <alignment horizontal="center" vertical="center" wrapText="1"/>
      <protection hidden="1"/>
    </xf>
    <xf numFmtId="49" fontId="23" fillId="0" borderId="104" xfId="1" applyNumberFormat="1" applyFont="1" applyBorder="1" applyAlignment="1" applyProtection="1">
      <alignment horizontal="center" vertical="center" wrapText="1"/>
      <protection hidden="1"/>
    </xf>
    <xf numFmtId="3" fontId="23" fillId="0" borderId="18" xfId="1593" applyNumberFormat="1" applyFont="1" applyFill="1" applyBorder="1" applyAlignment="1" applyProtection="1">
      <alignment horizontal="center" vertical="center" wrapText="1"/>
      <protection hidden="1"/>
    </xf>
    <xf numFmtId="9" fontId="23" fillId="0" borderId="89" xfId="1594" applyFont="1" applyFill="1" applyBorder="1" applyAlignment="1" applyProtection="1">
      <alignment horizontal="center" vertical="center" wrapText="1"/>
      <protection hidden="1"/>
    </xf>
    <xf numFmtId="167" fontId="18" fillId="10" borderId="79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73" xfId="1593" applyNumberFormat="1" applyFont="1" applyFill="1" applyBorder="1" applyAlignment="1" applyProtection="1">
      <alignment horizontal="center" vertical="center" wrapText="1"/>
      <protection hidden="1"/>
    </xf>
    <xf numFmtId="0" fontId="26" fillId="10" borderId="25" xfId="1" applyFont="1" applyFill="1" applyBorder="1" applyAlignment="1" applyProtection="1">
      <alignment horizontal="center" vertical="center" wrapText="1"/>
      <protection hidden="1"/>
    </xf>
    <xf numFmtId="3" fontId="18" fillId="10" borderId="41" xfId="1593" applyNumberFormat="1" applyFont="1" applyFill="1" applyBorder="1" applyAlignment="1" applyProtection="1">
      <alignment horizontal="center" vertical="center" wrapText="1"/>
      <protection hidden="1"/>
    </xf>
    <xf numFmtId="3" fontId="18" fillId="10" borderId="18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19" xfId="1594" applyFont="1" applyFill="1" applyBorder="1" applyAlignment="1" applyProtection="1">
      <alignment horizontal="center" vertical="center" wrapText="1"/>
      <protection hidden="1"/>
    </xf>
    <xf numFmtId="9" fontId="18" fillId="10" borderId="120" xfId="1594" applyFont="1" applyFill="1" applyBorder="1" applyAlignment="1" applyProtection="1">
      <alignment horizontal="center" vertical="center" wrapText="1"/>
      <protection hidden="1"/>
    </xf>
    <xf numFmtId="9" fontId="18" fillId="8" borderId="82" xfId="1594" applyFont="1" applyFill="1" applyBorder="1" applyAlignment="1" applyProtection="1">
      <alignment horizontal="center" vertical="center" wrapText="1"/>
      <protection hidden="1"/>
    </xf>
    <xf numFmtId="9" fontId="18" fillId="8" borderId="52" xfId="1594" applyFont="1" applyFill="1" applyBorder="1" applyAlignment="1" applyProtection="1">
      <alignment horizontal="center" vertical="center" wrapText="1"/>
      <protection hidden="1"/>
    </xf>
    <xf numFmtId="0" fontId="18" fillId="0" borderId="95" xfId="1" applyFont="1" applyBorder="1" applyAlignment="1" applyProtection="1">
      <alignment horizontal="center" vertical="center" wrapText="1"/>
      <protection hidden="1"/>
    </xf>
    <xf numFmtId="168" fontId="18" fillId="0" borderId="30" xfId="1" applyNumberFormat="1" applyFont="1" applyBorder="1" applyAlignment="1" applyProtection="1">
      <alignment horizontal="center" vertical="center" wrapText="1"/>
      <protection hidden="1"/>
    </xf>
    <xf numFmtId="9" fontId="18" fillId="8" borderId="73" xfId="1594" applyFont="1" applyFill="1" applyBorder="1" applyAlignment="1" applyProtection="1">
      <alignment horizontal="center" vertical="center" wrapText="1"/>
      <protection hidden="1"/>
    </xf>
    <xf numFmtId="0" fontId="18" fillId="0" borderId="75" xfId="1" applyFont="1" applyBorder="1" applyAlignment="1" applyProtection="1">
      <alignment horizontal="center" vertical="center" wrapText="1"/>
      <protection hidden="1"/>
    </xf>
    <xf numFmtId="0" fontId="18" fillId="10" borderId="18" xfId="1" applyFont="1" applyFill="1" applyBorder="1" applyAlignment="1" applyProtection="1">
      <alignment horizontal="center" vertical="center" wrapText="1"/>
      <protection hidden="1"/>
    </xf>
    <xf numFmtId="9" fontId="18" fillId="10" borderId="16" xfId="1594" applyFont="1" applyFill="1" applyBorder="1" applyAlignment="1" applyProtection="1">
      <alignment horizontal="center" vertical="center" wrapText="1"/>
      <protection hidden="1"/>
    </xf>
    <xf numFmtId="9" fontId="0" fillId="8" borderId="1" xfId="1594" applyFont="1" applyFill="1" applyBorder="1"/>
    <xf numFmtId="170" fontId="0" fillId="0" borderId="3" xfId="1593" applyNumberFormat="1" applyFont="1" applyBorder="1"/>
    <xf numFmtId="0" fontId="0" fillId="0" borderId="5" xfId="0" applyBorder="1"/>
    <xf numFmtId="9" fontId="0" fillId="8" borderId="5" xfId="1594" applyFont="1" applyFill="1" applyBorder="1"/>
    <xf numFmtId="170" fontId="0" fillId="0" borderId="6" xfId="1593" applyNumberFormat="1" applyFont="1" applyBorder="1"/>
    <xf numFmtId="0" fontId="0" fillId="0" borderId="32" xfId="0" applyBorder="1"/>
    <xf numFmtId="9" fontId="0" fillId="8" borderId="32" xfId="1594" applyFont="1" applyFill="1" applyBorder="1"/>
    <xf numFmtId="9" fontId="18" fillId="10" borderId="89" xfId="1" applyNumberFormat="1" applyFont="1" applyFill="1" applyBorder="1" applyAlignment="1" applyProtection="1">
      <alignment horizontal="center" vertical="center" wrapText="1"/>
      <protection hidden="1"/>
    </xf>
    <xf numFmtId="170" fontId="0" fillId="0" borderId="87" xfId="1593" applyNumberFormat="1" applyFont="1" applyBorder="1"/>
    <xf numFmtId="0" fontId="18" fillId="0" borderId="123" xfId="1" applyFont="1" applyBorder="1" applyAlignment="1" applyProtection="1">
      <alignment horizontal="center" vertical="center" wrapText="1"/>
      <protection hidden="1"/>
    </xf>
    <xf numFmtId="0" fontId="0" fillId="0" borderId="123" xfId="0" applyBorder="1"/>
    <xf numFmtId="9" fontId="0" fillId="8" borderId="123" xfId="1594" applyFont="1" applyFill="1" applyBorder="1"/>
    <xf numFmtId="170" fontId="0" fillId="0" borderId="124" xfId="1593" applyNumberFormat="1" applyFont="1" applyBorder="1"/>
    <xf numFmtId="170" fontId="81" fillId="0" borderId="3" xfId="1593" applyNumberFormat="1" applyFont="1" applyBorder="1"/>
    <xf numFmtId="0" fontId="80" fillId="0" borderId="1" xfId="0" applyFont="1" applyBorder="1"/>
    <xf numFmtId="9" fontId="80" fillId="8" borderId="1" xfId="1594" applyFont="1" applyFill="1" applyBorder="1"/>
    <xf numFmtId="170" fontId="80" fillId="0" borderId="3" xfId="1593" applyNumberFormat="1" applyFont="1" applyBorder="1"/>
    <xf numFmtId="170" fontId="85" fillId="0" borderId="3" xfId="1593" applyNumberFormat="1" applyFont="1" applyBorder="1"/>
    <xf numFmtId="0" fontId="64" fillId="10" borderId="40" xfId="1592" applyFont="1" applyFill="1" applyBorder="1" applyAlignment="1" applyProtection="1">
      <alignment vertical="center" wrapText="1"/>
      <protection hidden="1"/>
    </xf>
    <xf numFmtId="0" fontId="16" fillId="10" borderId="40" xfId="1592" applyFill="1" applyBorder="1" applyAlignment="1" applyProtection="1">
      <alignment vertical="center" wrapText="1"/>
      <protection hidden="1"/>
    </xf>
    <xf numFmtId="0" fontId="16" fillId="10" borderId="41" xfId="1592" applyFill="1" applyBorder="1" applyAlignment="1" applyProtection="1">
      <alignment vertical="center" wrapText="1"/>
      <protection hidden="1"/>
    </xf>
    <xf numFmtId="0" fontId="26" fillId="10" borderId="0" xfId="1" applyFont="1" applyFill="1" applyAlignment="1" applyProtection="1">
      <alignment vertical="center" wrapText="1"/>
      <protection hidden="1"/>
    </xf>
    <xf numFmtId="0" fontId="16" fillId="10" borderId="0" xfId="1592" applyFill="1" applyBorder="1" applyAlignment="1" applyProtection="1">
      <alignment vertical="center" wrapText="1"/>
      <protection hidden="1"/>
    </xf>
    <xf numFmtId="0" fontId="18" fillId="0" borderId="25" xfId="1" applyFont="1" applyBorder="1" applyAlignment="1" applyProtection="1">
      <alignment horizontal="center" vertical="center" textRotation="90" wrapText="1"/>
      <protection hidden="1"/>
    </xf>
    <xf numFmtId="0" fontId="18" fillId="0" borderId="116" xfId="1" applyFont="1" applyBorder="1" applyAlignment="1" applyProtection="1">
      <alignment horizontal="center" vertical="center" wrapText="1"/>
      <protection hidden="1"/>
    </xf>
    <xf numFmtId="168" fontId="18" fillId="24" borderId="48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8" xfId="1" applyNumberFormat="1" applyFont="1" applyBorder="1" applyAlignment="1" applyProtection="1">
      <alignment horizontal="center" vertical="center" wrapText="1"/>
      <protection hidden="1"/>
    </xf>
    <xf numFmtId="9" fontId="35" fillId="9" borderId="37" xfId="1594" applyFont="1" applyFill="1" applyBorder="1" applyAlignment="1" applyProtection="1">
      <alignment horizontal="center" vertical="center" wrapText="1"/>
      <protection hidden="1"/>
    </xf>
    <xf numFmtId="168" fontId="18" fillId="4" borderId="37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3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5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2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117" xfId="1" applyFont="1" applyBorder="1" applyAlignment="1" applyProtection="1">
      <alignment horizontal="center" vertical="center" wrapText="1"/>
      <protection hidden="1"/>
    </xf>
    <xf numFmtId="168" fontId="18" fillId="24" borderId="127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127" xfId="1" applyNumberFormat="1" applyFont="1" applyBorder="1" applyAlignment="1" applyProtection="1">
      <alignment horizontal="center" vertical="center" wrapText="1"/>
      <protection hidden="1"/>
    </xf>
    <xf numFmtId="168" fontId="18" fillId="4" borderId="36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5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126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128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5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88" xfId="1594" applyFont="1" applyFill="1" applyBorder="1" applyAlignment="1" applyProtection="1">
      <alignment horizontal="center" vertical="center" wrapText="1"/>
      <protection hidden="1"/>
    </xf>
    <xf numFmtId="0" fontId="23" fillId="0" borderId="87" xfId="1" applyFont="1" applyBorder="1" applyAlignment="1" applyProtection="1">
      <alignment horizontal="center" vertical="center" wrapText="1"/>
      <protection hidden="1"/>
    </xf>
    <xf numFmtId="0" fontId="18" fillId="0" borderId="38" xfId="1" applyFont="1" applyBorder="1" applyAlignment="1" applyProtection="1">
      <alignment horizontal="center" vertical="center" wrapText="1"/>
      <protection hidden="1"/>
    </xf>
    <xf numFmtId="0" fontId="23" fillId="0" borderId="39" xfId="1" applyFont="1" applyBorder="1" applyAlignment="1" applyProtection="1">
      <alignment horizontal="center" vertical="center" wrapText="1"/>
      <protection hidden="1"/>
    </xf>
    <xf numFmtId="0" fontId="80" fillId="29" borderId="1" xfId="0" applyFont="1" applyFill="1" applyBorder="1" applyAlignment="1">
      <alignment horizontal="center" vertical="center" wrapText="1"/>
    </xf>
    <xf numFmtId="0" fontId="0" fillId="29" borderId="1" xfId="0" applyFill="1" applyBorder="1" applyAlignment="1">
      <alignment horizontal="center" vertical="center" wrapText="1"/>
    </xf>
    <xf numFmtId="0" fontId="0" fillId="29" borderId="1" xfId="0" applyFill="1" applyBorder="1" applyAlignment="1">
      <alignment horizontal="center" vertical="center"/>
    </xf>
    <xf numFmtId="0" fontId="87" fillId="30" borderId="1" xfId="0" applyFont="1" applyFill="1" applyBorder="1" applyAlignment="1">
      <alignment horizontal="center" vertical="center" wrapText="1"/>
    </xf>
    <xf numFmtId="0" fontId="87" fillId="2" borderId="1" xfId="0" applyFont="1" applyFill="1" applyBorder="1" applyAlignment="1">
      <alignment horizontal="center" vertical="center" wrapText="1"/>
    </xf>
    <xf numFmtId="0" fontId="88" fillId="0" borderId="1" xfId="0" applyFont="1" applyBorder="1" applyAlignment="1">
      <alignment vertical="center" wrapText="1"/>
    </xf>
    <xf numFmtId="0" fontId="89" fillId="3" borderId="1" xfId="0" applyFont="1" applyFill="1" applyBorder="1" applyAlignment="1">
      <alignment horizontal="center" vertical="center" wrapText="1"/>
    </xf>
    <xf numFmtId="0" fontId="89" fillId="6" borderId="1" xfId="0" applyFont="1" applyFill="1" applyBorder="1" applyAlignment="1">
      <alignment horizontal="center" vertical="center" wrapText="1"/>
    </xf>
    <xf numFmtId="0" fontId="87" fillId="2" borderId="34" xfId="0" applyFont="1" applyFill="1" applyBorder="1" applyAlignment="1">
      <alignment horizontal="center" vertical="center" wrapText="1"/>
    </xf>
    <xf numFmtId="0" fontId="18" fillId="0" borderId="24" xfId="1" applyFont="1" applyBorder="1" applyAlignment="1" applyProtection="1">
      <alignment horizontal="center" vertical="center" wrapText="1"/>
      <protection hidden="1"/>
    </xf>
    <xf numFmtId="0" fontId="60" fillId="10" borderId="0" xfId="0" applyFont="1" applyFill="1" applyAlignment="1">
      <alignment horizontal="center"/>
    </xf>
    <xf numFmtId="10" fontId="63" fillId="8" borderId="0" xfId="1594" applyNumberFormat="1" applyFont="1" applyFill="1" applyAlignment="1">
      <alignment horizontal="center"/>
    </xf>
    <xf numFmtId="10" fontId="63" fillId="8" borderId="0" xfId="1594" applyNumberFormat="1" applyFont="1" applyFill="1"/>
    <xf numFmtId="10" fontId="63" fillId="8" borderId="0" xfId="0" applyNumberFormat="1" applyFont="1" applyFill="1" applyAlignment="1">
      <alignment horizontal="center"/>
    </xf>
    <xf numFmtId="170" fontId="78" fillId="10" borderId="0" xfId="1593" applyNumberFormat="1" applyFont="1" applyFill="1"/>
    <xf numFmtId="0" fontId="60" fillId="10" borderId="0" xfId="0" applyFont="1" applyFill="1"/>
    <xf numFmtId="10" fontId="90" fillId="8" borderId="0" xfId="0" applyNumberFormat="1" applyFont="1" applyFill="1" applyAlignment="1">
      <alignment horizontal="center"/>
    </xf>
    <xf numFmtId="170" fontId="90" fillId="0" borderId="0" xfId="1593" applyNumberFormat="1" applyFont="1" applyAlignment="1">
      <alignment horizontal="center"/>
    </xf>
    <xf numFmtId="10" fontId="90" fillId="8" borderId="0" xfId="1594" applyNumberFormat="1" applyFont="1" applyFill="1" applyAlignment="1">
      <alignment horizontal="center"/>
    </xf>
    <xf numFmtId="170" fontId="90" fillId="2" borderId="0" xfId="1593" applyNumberFormat="1" applyFont="1" applyFill="1" applyAlignment="1">
      <alignment horizontal="center"/>
    </xf>
    <xf numFmtId="10" fontId="90" fillId="8" borderId="0" xfId="1594" applyNumberFormat="1" applyFont="1" applyFill="1"/>
    <xf numFmtId="170" fontId="90" fillId="2" borderId="0" xfId="1593" applyNumberFormat="1" applyFont="1" applyFill="1"/>
    <xf numFmtId="170" fontId="90" fillId="0" borderId="0" xfId="1593" applyNumberFormat="1" applyFont="1"/>
    <xf numFmtId="10" fontId="90" fillId="8" borderId="0" xfId="0" applyNumberFormat="1" applyFont="1" applyFill="1"/>
    <xf numFmtId="0" fontId="90" fillId="0" borderId="0" xfId="0" applyFont="1"/>
    <xf numFmtId="9" fontId="90" fillId="8" borderId="0" xfId="1594" applyFont="1" applyFill="1"/>
    <xf numFmtId="0" fontId="90" fillId="10" borderId="0" xfId="0" applyFont="1" applyFill="1" applyAlignment="1">
      <alignment horizontal="center"/>
    </xf>
    <xf numFmtId="10" fontId="90" fillId="0" borderId="0" xfId="0" applyNumberFormat="1" applyFont="1" applyAlignment="1">
      <alignment horizontal="center"/>
    </xf>
    <xf numFmtId="170" fontId="90" fillId="10" borderId="0" xfId="1593" applyNumberFormat="1" applyFont="1" applyFill="1" applyAlignment="1">
      <alignment horizontal="center"/>
    </xf>
    <xf numFmtId="9" fontId="90" fillId="0" borderId="0" xfId="1594" applyFont="1" applyAlignment="1">
      <alignment horizontal="center"/>
    </xf>
    <xf numFmtId="9" fontId="90" fillId="8" borderId="0" xfId="1594" applyFont="1" applyFill="1" applyAlignment="1">
      <alignment horizontal="center"/>
    </xf>
    <xf numFmtId="0" fontId="63" fillId="10" borderId="0" xfId="0" applyFont="1" applyFill="1"/>
    <xf numFmtId="0" fontId="63" fillId="0" borderId="0" xfId="0" applyFont="1"/>
    <xf numFmtId="0" fontId="63" fillId="8" borderId="0" xfId="0" applyFont="1" applyFill="1"/>
    <xf numFmtId="170" fontId="91" fillId="0" borderId="0" xfId="1593" applyNumberFormat="1" applyFont="1" applyAlignment="1">
      <alignment horizontal="center"/>
    </xf>
    <xf numFmtId="10" fontId="91" fillId="8" borderId="0" xfId="1594" applyNumberFormat="1" applyFont="1" applyFill="1"/>
    <xf numFmtId="0" fontId="89" fillId="0" borderId="1" xfId="0" applyFont="1" applyBorder="1" applyAlignment="1">
      <alignment horizontal="center" vertical="center" wrapText="1"/>
    </xf>
    <xf numFmtId="170" fontId="0" fillId="0" borderId="0" xfId="1593" applyNumberFormat="1" applyFont="1" applyAlignment="1">
      <alignment vertical="center" wrapText="1"/>
    </xf>
    <xf numFmtId="0" fontId="75" fillId="3" borderId="0" xfId="1" applyFont="1" applyFill="1" applyAlignment="1" applyProtection="1">
      <alignment horizontal="left" vertical="center"/>
      <protection hidden="1"/>
    </xf>
    <xf numFmtId="0" fontId="18" fillId="0" borderId="70" xfId="1" applyFont="1" applyBorder="1" applyAlignment="1" applyProtection="1">
      <alignment horizontal="center" vertical="center" textRotation="90" wrapText="1"/>
      <protection hidden="1"/>
    </xf>
    <xf numFmtId="168" fontId="18" fillId="24" borderId="129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129" xfId="1" applyNumberFormat="1" applyFont="1" applyBorder="1" applyAlignment="1" applyProtection="1">
      <alignment horizontal="center" vertical="center" wrapText="1"/>
      <protection hidden="1"/>
    </xf>
    <xf numFmtId="9" fontId="35" fillId="9" borderId="73" xfId="1594" applyFont="1" applyFill="1" applyBorder="1" applyAlignment="1" applyProtection="1">
      <alignment horizontal="center" vertical="center" wrapText="1"/>
      <protection hidden="1"/>
    </xf>
    <xf numFmtId="168" fontId="18" fillId="4" borderId="73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121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130" xfId="1" applyNumberFormat="1" applyFont="1" applyFill="1" applyBorder="1" applyAlignment="1" applyProtection="1">
      <alignment horizontal="center" vertical="center" wrapText="1"/>
      <protection hidden="1"/>
    </xf>
    <xf numFmtId="9" fontId="18" fillId="4" borderId="95" xfId="1594" applyFont="1" applyFill="1" applyBorder="1" applyAlignment="1" applyProtection="1">
      <alignment horizontal="center" vertical="center" wrapText="1"/>
      <protection hidden="1"/>
    </xf>
    <xf numFmtId="168" fontId="18" fillId="1" borderId="30" xfId="1" applyNumberFormat="1" applyFont="1" applyFill="1" applyBorder="1" applyAlignment="1" applyProtection="1">
      <alignment horizontal="center" vertical="center" wrapText="1"/>
      <protection hidden="1"/>
    </xf>
    <xf numFmtId="9" fontId="18" fillId="31" borderId="73" xfId="1594" applyFont="1" applyFill="1" applyBorder="1" applyAlignment="1" applyProtection="1">
      <alignment horizontal="center" vertical="center" wrapText="1"/>
      <protection hidden="1"/>
    </xf>
    <xf numFmtId="0" fontId="64" fillId="32" borderId="23" xfId="1" applyFont="1" applyFill="1" applyBorder="1" applyAlignment="1" applyProtection="1">
      <alignment horizontal="center" vertical="center" wrapText="1"/>
      <protection hidden="1"/>
    </xf>
    <xf numFmtId="0" fontId="18" fillId="32" borderId="23" xfId="1" applyFont="1" applyFill="1" applyBorder="1" applyAlignment="1" applyProtection="1">
      <alignment horizontal="center" vertical="center" wrapText="1"/>
      <protection hidden="1"/>
    </xf>
    <xf numFmtId="170" fontId="85" fillId="10" borderId="0" xfId="1593" applyNumberFormat="1" applyFont="1" applyFill="1"/>
    <xf numFmtId="10" fontId="59" fillId="8" borderId="0" xfId="1594" applyNumberFormat="1" applyFont="1" applyFill="1" applyAlignment="1">
      <alignment horizontal="center"/>
    </xf>
    <xf numFmtId="10" fontId="59" fillId="8" borderId="0" xfId="1594" applyNumberFormat="1" applyFont="1" applyFill="1"/>
    <xf numFmtId="10" fontId="74" fillId="8" borderId="0" xfId="1594" applyNumberFormat="1" applyFont="1" applyFill="1" applyAlignment="1">
      <alignment horizontal="center"/>
    </xf>
    <xf numFmtId="10" fontId="74" fillId="8" borderId="0" xfId="1594" applyNumberFormat="1" applyFont="1" applyFill="1"/>
    <xf numFmtId="10" fontId="59" fillId="8" borderId="0" xfId="0" applyNumberFormat="1" applyFont="1" applyFill="1" applyAlignment="1">
      <alignment horizontal="center"/>
    </xf>
    <xf numFmtId="170" fontId="74" fillId="0" borderId="0" xfId="1593" applyNumberFormat="1" applyFont="1"/>
    <xf numFmtId="10" fontId="99" fillId="8" borderId="0" xfId="1594" applyNumberFormat="1" applyFont="1" applyFill="1" applyAlignment="1">
      <alignment horizontal="center"/>
    </xf>
    <xf numFmtId="9" fontId="99" fillId="8" borderId="0" xfId="1594" applyFont="1" applyFill="1"/>
    <xf numFmtId="10" fontId="99" fillId="8" borderId="0" xfId="0" applyNumberFormat="1" applyFont="1" applyFill="1"/>
    <xf numFmtId="170" fontId="99" fillId="10" borderId="0" xfId="1593" applyNumberFormat="1" applyFont="1" applyFill="1" applyAlignment="1">
      <alignment horizontal="center"/>
    </xf>
    <xf numFmtId="170" fontId="99" fillId="0" borderId="0" xfId="1593" applyNumberFormat="1" applyFont="1" applyAlignment="1">
      <alignment horizontal="center"/>
    </xf>
    <xf numFmtId="49" fontId="64" fillId="10" borderId="12" xfId="1" applyNumberFormat="1" applyFont="1" applyFill="1" applyBorder="1" applyAlignment="1" applyProtection="1">
      <alignment horizontal="center" vertical="center" wrapText="1"/>
      <protection hidden="1"/>
    </xf>
    <xf numFmtId="0" fontId="28" fillId="3" borderId="0" xfId="1592" applyFont="1" applyFill="1" applyBorder="1" applyAlignment="1" applyProtection="1">
      <alignment horizontal="right" vertical="center"/>
      <protection hidden="1"/>
    </xf>
    <xf numFmtId="0" fontId="52" fillId="3" borderId="41" xfId="1592" applyFont="1" applyFill="1" applyBorder="1" applyAlignment="1">
      <alignment horizontal="right"/>
    </xf>
    <xf numFmtId="0" fontId="3" fillId="3" borderId="0" xfId="0" applyFont="1" applyFill="1" applyAlignment="1" applyProtection="1">
      <alignment horizontal="left"/>
      <protection hidden="1"/>
    </xf>
    <xf numFmtId="49" fontId="3" fillId="3" borderId="0" xfId="0" applyNumberFormat="1" applyFont="1" applyFill="1" applyAlignment="1" applyProtection="1">
      <alignment horizontal="left"/>
      <protection hidden="1"/>
    </xf>
    <xf numFmtId="0" fontId="59" fillId="10" borderId="0" xfId="0" applyFont="1" applyFill="1" applyAlignment="1">
      <alignment horizontal="center"/>
    </xf>
    <xf numFmtId="170" fontId="59" fillId="26" borderId="0" xfId="1593" applyNumberFormat="1" applyFont="1" applyFill="1" applyAlignment="1">
      <alignment horizontal="center"/>
    </xf>
    <xf numFmtId="0" fontId="60" fillId="10" borderId="0" xfId="0" applyFont="1" applyFill="1" applyAlignment="1">
      <alignment horizontal="center"/>
    </xf>
    <xf numFmtId="170" fontId="90" fillId="26" borderId="0" xfId="1593" applyNumberFormat="1" applyFont="1" applyFill="1" applyAlignment="1">
      <alignment horizontal="center"/>
    </xf>
    <xf numFmtId="0" fontId="90" fillId="10" borderId="0" xfId="0" applyFont="1" applyFill="1" applyAlignment="1">
      <alignment horizontal="center"/>
    </xf>
    <xf numFmtId="0" fontId="21" fillId="3" borderId="28" xfId="0" applyFont="1" applyFill="1" applyBorder="1" applyAlignment="1">
      <alignment horizontal="center"/>
    </xf>
    <xf numFmtId="0" fontId="21" fillId="3" borderId="111" xfId="0" applyFont="1" applyFill="1" applyBorder="1" applyAlignment="1">
      <alignment horizontal="center"/>
    </xf>
    <xf numFmtId="0" fontId="47" fillId="3" borderId="0" xfId="1592" applyFont="1" applyFill="1" applyBorder="1" applyAlignment="1" applyProtection="1">
      <alignment horizontal="right" vertical="center"/>
      <protection hidden="1"/>
    </xf>
    <xf numFmtId="0" fontId="68" fillId="0" borderId="2" xfId="1" applyFont="1" applyBorder="1" applyAlignment="1" applyProtection="1">
      <alignment horizontal="center" vertical="center" wrapText="1"/>
      <protection hidden="1"/>
    </xf>
    <xf numFmtId="0" fontId="68" fillId="0" borderId="122" xfId="1" applyFont="1" applyBorder="1" applyAlignment="1" applyProtection="1">
      <alignment horizontal="center" vertical="center" wrapText="1"/>
      <protection hidden="1"/>
    </xf>
    <xf numFmtId="0" fontId="68" fillId="0" borderId="71" xfId="1" applyFont="1" applyBorder="1" applyAlignment="1" applyProtection="1">
      <alignment horizontal="center" vertical="center" wrapText="1"/>
      <protection hidden="1"/>
    </xf>
    <xf numFmtId="0" fontId="68" fillId="0" borderId="4" xfId="1" applyFont="1" applyBorder="1" applyAlignment="1" applyProtection="1">
      <alignment horizontal="center" vertical="center" wrapText="1"/>
      <protection hidden="1"/>
    </xf>
    <xf numFmtId="0" fontId="18" fillId="10" borderId="42" xfId="1" applyFont="1" applyFill="1" applyBorder="1" applyAlignment="1" applyProtection="1">
      <alignment horizontal="center" vertical="center" wrapText="1"/>
      <protection hidden="1"/>
    </xf>
    <xf numFmtId="0" fontId="18" fillId="10" borderId="79" xfId="1" applyFont="1" applyFill="1" applyBorder="1" applyAlignment="1" applyProtection="1">
      <alignment horizontal="center" vertical="center" wrapText="1"/>
      <protection hidden="1"/>
    </xf>
    <xf numFmtId="0" fontId="18" fillId="0" borderId="1" xfId="1" applyFont="1" applyBorder="1" applyAlignment="1" applyProtection="1">
      <alignment horizontal="center" vertical="center" textRotation="90" wrapText="1"/>
      <protection hidden="1"/>
    </xf>
    <xf numFmtId="0" fontId="18" fillId="0" borderId="123" xfId="1" applyFont="1" applyBorder="1" applyAlignment="1" applyProtection="1">
      <alignment horizontal="center" vertical="center" textRotation="90" wrapText="1"/>
      <protection hidden="1"/>
    </xf>
    <xf numFmtId="0" fontId="18" fillId="0" borderId="32" xfId="1" applyFont="1" applyBorder="1" applyAlignment="1" applyProtection="1">
      <alignment horizontal="center" vertical="center" textRotation="90" wrapText="1"/>
      <protection hidden="1"/>
    </xf>
    <xf numFmtId="0" fontId="18" fillId="0" borderId="5" xfId="1" applyFont="1" applyBorder="1" applyAlignment="1" applyProtection="1">
      <alignment horizontal="center" vertical="center" textRotation="90" wrapText="1"/>
      <protection hidden="1"/>
    </xf>
    <xf numFmtId="0" fontId="64" fillId="10" borderId="80" xfId="1" applyFont="1" applyFill="1" applyBorder="1" applyAlignment="1" applyProtection="1">
      <alignment horizontal="center" vertical="center" wrapText="1"/>
      <protection hidden="1"/>
    </xf>
    <xf numFmtId="0" fontId="64" fillId="10" borderId="50" xfId="1" applyFont="1" applyFill="1" applyBorder="1" applyAlignment="1" applyProtection="1">
      <alignment horizontal="center" vertical="center" wrapText="1"/>
      <protection hidden="1"/>
    </xf>
    <xf numFmtId="0" fontId="64" fillId="10" borderId="43" xfId="1" applyFont="1" applyFill="1" applyBorder="1" applyAlignment="1" applyProtection="1">
      <alignment horizontal="center" vertical="center" wrapText="1"/>
      <protection hidden="1"/>
    </xf>
    <xf numFmtId="0" fontId="64" fillId="10" borderId="125" xfId="1" applyFont="1" applyFill="1" applyBorder="1" applyAlignment="1" applyProtection="1">
      <alignment horizontal="center" vertical="center" wrapText="1"/>
      <protection hidden="1"/>
    </xf>
    <xf numFmtId="0" fontId="64" fillId="10" borderId="53" xfId="1" applyFont="1" applyFill="1" applyBorder="1" applyAlignment="1" applyProtection="1">
      <alignment horizontal="center" vertical="center" wrapText="1"/>
      <protection hidden="1"/>
    </xf>
    <xf numFmtId="0" fontId="64" fillId="10" borderId="38" xfId="1" applyFont="1" applyFill="1" applyBorder="1" applyAlignment="1" applyProtection="1">
      <alignment horizontal="center" vertical="center" wrapText="1"/>
      <protection hidden="1"/>
    </xf>
    <xf numFmtId="0" fontId="25" fillId="10" borderId="72" xfId="1" applyFont="1" applyFill="1" applyBorder="1" applyAlignment="1" applyProtection="1">
      <alignment horizontal="center" vertical="center" wrapText="1"/>
      <protection hidden="1"/>
    </xf>
    <xf numFmtId="0" fontId="25" fillId="10" borderId="78" xfId="1" applyFont="1" applyFill="1" applyBorder="1" applyAlignment="1" applyProtection="1">
      <alignment horizontal="center" vertical="center" wrapText="1"/>
      <protection hidden="1"/>
    </xf>
    <xf numFmtId="0" fontId="21" fillId="0" borderId="0" xfId="0" applyFont="1"/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26" fillId="10" borderId="12" xfId="1" applyFont="1" applyFill="1" applyBorder="1" applyAlignment="1" applyProtection="1">
      <alignment horizontal="center" vertical="center" wrapText="1"/>
      <protection hidden="1"/>
    </xf>
    <xf numFmtId="0" fontId="18" fillId="0" borderId="70" xfId="1" quotePrefix="1" applyFont="1" applyBorder="1" applyAlignment="1" applyProtection="1">
      <alignment horizontal="left" vertical="center" wrapText="1"/>
      <protection hidden="1"/>
    </xf>
    <xf numFmtId="0" fontId="18" fillId="0" borderId="77" xfId="1" quotePrefix="1" applyFont="1" applyBorder="1" applyAlignment="1" applyProtection="1">
      <alignment horizontal="left" vertical="center" wrapText="1"/>
      <protection hidden="1"/>
    </xf>
    <xf numFmtId="0" fontId="16" fillId="10" borderId="20" xfId="1592" applyFill="1" applyBorder="1" applyAlignment="1" applyProtection="1">
      <alignment horizontal="left" vertical="center" wrapText="1"/>
      <protection hidden="1"/>
    </xf>
    <xf numFmtId="0" fontId="16" fillId="10" borderId="12" xfId="1592" applyFill="1" applyBorder="1" applyAlignment="1" applyProtection="1">
      <alignment horizontal="left" vertical="center" wrapText="1"/>
      <protection hidden="1"/>
    </xf>
    <xf numFmtId="0" fontId="18" fillId="0" borderId="79" xfId="1" quotePrefix="1" applyFont="1" applyBorder="1" applyAlignment="1" applyProtection="1">
      <alignment horizontal="left" vertical="center" wrapText="1"/>
      <protection hidden="1"/>
    </xf>
    <xf numFmtId="0" fontId="56" fillId="10" borderId="20" xfId="1" applyFont="1" applyFill="1" applyBorder="1" applyAlignment="1" applyProtection="1">
      <alignment horizontal="center" vertical="center" wrapText="1"/>
      <protection hidden="1"/>
    </xf>
    <xf numFmtId="0" fontId="56" fillId="10" borderId="12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left" vertical="center" wrapText="1"/>
      <protection hidden="1"/>
    </xf>
    <xf numFmtId="0" fontId="18" fillId="3" borderId="32" xfId="1" applyFont="1" applyFill="1" applyBorder="1" applyAlignment="1" applyProtection="1">
      <alignment horizontal="center" vertical="center" textRotation="90" wrapText="1"/>
      <protection hidden="1"/>
    </xf>
    <xf numFmtId="0" fontId="18" fillId="3" borderId="1" xfId="1" applyFont="1" applyFill="1" applyBorder="1" applyAlignment="1" applyProtection="1">
      <alignment horizontal="center" vertical="center" textRotation="90" wrapText="1"/>
      <protection hidden="1"/>
    </xf>
    <xf numFmtId="0" fontId="23" fillId="3" borderId="21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horizontal="center" vertical="center" wrapText="1"/>
      <protection hidden="1"/>
    </xf>
    <xf numFmtId="0" fontId="23" fillId="3" borderId="31" xfId="1" applyFont="1" applyFill="1" applyBorder="1" applyAlignment="1" applyProtection="1">
      <alignment horizontal="center" vertical="center" wrapText="1"/>
      <protection hidden="1"/>
    </xf>
    <xf numFmtId="0" fontId="18" fillId="0" borderId="49" xfId="1" quotePrefix="1" applyFont="1" applyBorder="1" applyAlignment="1" applyProtection="1">
      <alignment horizontal="left" vertical="center" wrapText="1"/>
      <protection hidden="1"/>
    </xf>
    <xf numFmtId="0" fontId="18" fillId="0" borderId="16" xfId="1" quotePrefix="1" applyFont="1" applyBorder="1" applyAlignment="1" applyProtection="1">
      <alignment horizontal="left" vertical="center" wrapText="1"/>
      <protection hidden="1"/>
    </xf>
    <xf numFmtId="0" fontId="18" fillId="3" borderId="7" xfId="1" applyFont="1" applyFill="1" applyBorder="1" applyAlignment="1" applyProtection="1">
      <alignment horizontal="center" vertical="center" textRotation="90" wrapText="1"/>
      <protection hidden="1"/>
    </xf>
    <xf numFmtId="0" fontId="18" fillId="3" borderId="5" xfId="1" applyFont="1" applyFill="1" applyBorder="1" applyAlignment="1" applyProtection="1">
      <alignment horizontal="center" vertical="center" textRotation="90" wrapText="1"/>
      <protection hidden="1"/>
    </xf>
    <xf numFmtId="0" fontId="18" fillId="3" borderId="33" xfId="1" applyFont="1" applyFill="1" applyBorder="1" applyAlignment="1" applyProtection="1">
      <alignment horizontal="center" vertical="center" textRotation="90" wrapText="1"/>
      <protection hidden="1"/>
    </xf>
    <xf numFmtId="0" fontId="18" fillId="2" borderId="1" xfId="1" applyFont="1" applyFill="1" applyBorder="1" applyAlignment="1" applyProtection="1">
      <alignment horizontal="center" vertical="center" wrapText="1"/>
      <protection hidden="1"/>
    </xf>
    <xf numFmtId="0" fontId="18" fillId="2" borderId="33" xfId="1" applyFont="1" applyFill="1" applyBorder="1" applyAlignment="1" applyProtection="1">
      <alignment horizontal="center" vertical="center" wrapText="1"/>
      <protection hidden="1"/>
    </xf>
    <xf numFmtId="0" fontId="25" fillId="10" borderId="73" xfId="1" applyFont="1" applyFill="1" applyBorder="1" applyAlignment="1" applyProtection="1">
      <alignment horizontal="center" vertical="center" wrapText="1"/>
      <protection hidden="1"/>
    </xf>
    <xf numFmtId="0" fontId="25" fillId="10" borderId="70" xfId="1" applyFont="1" applyFill="1" applyBorder="1" applyAlignment="1" applyProtection="1">
      <alignment horizontal="center" vertical="center" wrapText="1"/>
      <protection hidden="1"/>
    </xf>
    <xf numFmtId="0" fontId="25" fillId="10" borderId="42" xfId="1" applyFont="1" applyFill="1" applyBorder="1" applyAlignment="1" applyProtection="1">
      <alignment horizontal="center" vertical="center" wrapText="1"/>
      <protection hidden="1"/>
    </xf>
    <xf numFmtId="0" fontId="25" fillId="10" borderId="79" xfId="1" applyFont="1" applyFill="1" applyBorder="1" applyAlignment="1" applyProtection="1">
      <alignment horizontal="center" vertical="center" wrapText="1"/>
      <protection hidden="1"/>
    </xf>
    <xf numFmtId="0" fontId="18" fillId="0" borderId="111" xfId="1" quotePrefix="1" applyFont="1" applyBorder="1" applyAlignment="1" applyProtection="1">
      <alignment horizontal="left" vertical="center" wrapText="1"/>
      <protection hidden="1"/>
    </xf>
    <xf numFmtId="0" fontId="18" fillId="0" borderId="7" xfId="1" applyFont="1" applyBorder="1" applyAlignment="1" applyProtection="1">
      <alignment horizontal="center" vertical="center" textRotation="90" wrapText="1"/>
      <protection hidden="1"/>
    </xf>
    <xf numFmtId="0" fontId="26" fillId="0" borderId="20" xfId="1" applyFont="1" applyBorder="1" applyAlignment="1" applyProtection="1">
      <alignment horizontal="center" vertical="center" wrapText="1"/>
      <protection hidden="1"/>
    </xf>
    <xf numFmtId="0" fontId="26" fillId="0" borderId="12" xfId="1" applyFont="1" applyBorder="1" applyAlignment="1" applyProtection="1">
      <alignment horizontal="center" vertical="center" wrapText="1"/>
      <protection hidden="1"/>
    </xf>
    <xf numFmtId="0" fontId="55" fillId="0" borderId="20" xfId="1" applyFont="1" applyBorder="1" applyAlignment="1" applyProtection="1">
      <alignment horizontal="center" vertical="center"/>
      <protection hidden="1"/>
    </xf>
    <xf numFmtId="0" fontId="55" fillId="0" borderId="12" xfId="1" applyFont="1" applyBorder="1" applyAlignment="1" applyProtection="1">
      <alignment horizontal="center" vertical="center"/>
      <protection hidden="1"/>
    </xf>
    <xf numFmtId="0" fontId="16" fillId="0" borderId="12" xfId="1592" applyFill="1" applyBorder="1" applyAlignment="1" applyProtection="1">
      <alignment horizontal="left" vertical="center"/>
      <protection hidden="1"/>
    </xf>
    <xf numFmtId="0" fontId="55" fillId="0" borderId="12" xfId="1" applyFont="1" applyBorder="1" applyAlignment="1" applyProtection="1">
      <alignment horizontal="left" vertical="center"/>
      <protection hidden="1"/>
    </xf>
    <xf numFmtId="0" fontId="26" fillId="0" borderId="17" xfId="1" applyFont="1" applyBorder="1" applyAlignment="1" applyProtection="1">
      <alignment horizontal="center" vertical="center" wrapText="1"/>
      <protection hidden="1"/>
    </xf>
    <xf numFmtId="0" fontId="26" fillId="0" borderId="23" xfId="1" applyFont="1" applyBorder="1" applyAlignment="1" applyProtection="1">
      <alignment horizontal="center" vertical="center" wrapText="1"/>
      <protection hidden="1"/>
    </xf>
    <xf numFmtId="0" fontId="26" fillId="0" borderId="24" xfId="1" applyFont="1" applyBorder="1" applyAlignment="1" applyProtection="1">
      <alignment horizontal="center" vertical="center" wrapText="1"/>
      <protection hidden="1"/>
    </xf>
    <xf numFmtId="0" fontId="26" fillId="0" borderId="15" xfId="1" applyFont="1" applyBorder="1" applyAlignment="1" applyProtection="1">
      <alignment horizontal="center" vertical="center" wrapText="1"/>
      <protection hidden="1"/>
    </xf>
    <xf numFmtId="0" fontId="26" fillId="0" borderId="25" xfId="1" applyFont="1" applyBorder="1" applyAlignment="1" applyProtection="1">
      <alignment horizontal="center" vertical="center" wrapText="1"/>
      <protection hidden="1"/>
    </xf>
    <xf numFmtId="0" fontId="18" fillId="0" borderId="79" xfId="1" applyFont="1" applyBorder="1" applyAlignment="1" applyProtection="1">
      <alignment horizontal="center" vertical="center" textRotation="90" wrapText="1"/>
      <protection hidden="1"/>
    </xf>
    <xf numFmtId="0" fontId="18" fillId="0" borderId="70" xfId="1" applyFont="1" applyBorder="1" applyAlignment="1" applyProtection="1">
      <alignment horizontal="center" vertical="center" textRotation="90" wrapText="1"/>
      <protection hidden="1"/>
    </xf>
    <xf numFmtId="0" fontId="18" fillId="0" borderId="77" xfId="1" applyFont="1" applyBorder="1" applyAlignment="1" applyProtection="1">
      <alignment horizontal="center" vertical="center" textRotation="90" wrapText="1"/>
      <protection hidden="1"/>
    </xf>
    <xf numFmtId="0" fontId="18" fillId="0" borderId="17" xfId="1" applyFont="1" applyBorder="1" applyAlignment="1" applyProtection="1">
      <alignment horizontal="center" vertical="center" textRotation="90" wrapText="1"/>
      <protection hidden="1"/>
    </xf>
    <xf numFmtId="0" fontId="18" fillId="0" borderId="23" xfId="1" applyFont="1" applyBorder="1" applyAlignment="1" applyProtection="1">
      <alignment horizontal="center" vertical="center" textRotation="90" wrapText="1"/>
      <protection hidden="1"/>
    </xf>
    <xf numFmtId="0" fontId="18" fillId="0" borderId="24" xfId="1" applyFont="1" applyBorder="1" applyAlignment="1" applyProtection="1">
      <alignment horizontal="center" vertical="center" textRotation="90" wrapText="1"/>
      <protection hidden="1"/>
    </xf>
    <xf numFmtId="0" fontId="82" fillId="28" borderId="17" xfId="1" applyFont="1" applyFill="1" applyBorder="1" applyAlignment="1" applyProtection="1">
      <alignment horizontal="center" vertical="center" wrapText="1"/>
      <protection hidden="1"/>
    </xf>
    <xf numFmtId="0" fontId="82" fillId="28" borderId="23" xfId="1" applyFont="1" applyFill="1" applyBorder="1" applyAlignment="1" applyProtection="1">
      <alignment horizontal="center" vertical="center" wrapText="1"/>
      <protection hidden="1"/>
    </xf>
    <xf numFmtId="3" fontId="53" fillId="3" borderId="0" xfId="1" applyNumberFormat="1" applyFont="1" applyFill="1" applyAlignment="1" applyProtection="1">
      <alignment horizontal="left" vertical="center" wrapText="1"/>
      <protection hidden="1"/>
    </xf>
    <xf numFmtId="0" fontId="26" fillId="0" borderId="40" xfId="1" applyFont="1" applyBorder="1" applyAlignment="1" applyProtection="1">
      <alignment horizontal="center" vertical="center" wrapText="1"/>
      <protection hidden="1"/>
    </xf>
    <xf numFmtId="0" fontId="18" fillId="0" borderId="21" xfId="1" applyFont="1" applyBorder="1" applyAlignment="1" applyProtection="1">
      <alignment horizontal="center" vertical="center" textRotation="90" wrapText="1"/>
      <protection hidden="1"/>
    </xf>
    <xf numFmtId="0" fontId="18" fillId="0" borderId="30" xfId="1" applyFont="1" applyBorder="1" applyAlignment="1" applyProtection="1">
      <alignment horizontal="center" vertical="center" textRotation="90" wrapText="1"/>
      <protection hidden="1"/>
    </xf>
    <xf numFmtId="0" fontId="18" fillId="0" borderId="31" xfId="1" applyFont="1" applyBorder="1" applyAlignment="1" applyProtection="1">
      <alignment horizontal="center" vertical="center" textRotation="90" wrapText="1"/>
      <protection hidden="1"/>
    </xf>
    <xf numFmtId="0" fontId="23" fillId="10" borderId="15" xfId="1" applyFont="1" applyFill="1" applyBorder="1" applyAlignment="1" applyProtection="1">
      <alignment horizontal="center" vertical="center" wrapText="1"/>
      <protection hidden="1"/>
    </xf>
    <xf numFmtId="0" fontId="23" fillId="10" borderId="19" xfId="1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18" fillId="3" borderId="53" xfId="0" applyFont="1" applyFill="1" applyBorder="1" applyAlignment="1">
      <alignment horizontal="center"/>
    </xf>
    <xf numFmtId="0" fontId="18" fillId="3" borderId="51" xfId="0" applyFont="1" applyFill="1" applyBorder="1" applyAlignment="1">
      <alignment horizontal="center"/>
    </xf>
    <xf numFmtId="0" fontId="23" fillId="5" borderId="20" xfId="1" applyFont="1" applyFill="1" applyBorder="1" applyAlignment="1" applyProtection="1">
      <alignment horizontal="center" vertical="center" wrapText="1"/>
      <protection hidden="1"/>
    </xf>
    <xf numFmtId="0" fontId="23" fillId="5" borderId="12" xfId="1" applyFont="1" applyFill="1" applyBorder="1" applyAlignment="1" applyProtection="1">
      <alignment horizontal="center" vertical="center" wrapText="1"/>
      <protection hidden="1"/>
    </xf>
    <xf numFmtId="0" fontId="23" fillId="5" borderId="26" xfId="1" applyFont="1" applyFill="1" applyBorder="1" applyAlignment="1" applyProtection="1">
      <alignment horizontal="center" vertical="center" wrapText="1"/>
      <protection hidden="1"/>
    </xf>
    <xf numFmtId="0" fontId="23" fillId="0" borderId="20" xfId="1" applyFont="1" applyBorder="1" applyAlignment="1" applyProtection="1">
      <alignment horizontal="center" vertical="center" wrapText="1"/>
      <protection hidden="1"/>
    </xf>
    <xf numFmtId="0" fontId="23" fillId="0" borderId="12" xfId="1" applyFont="1" applyBorder="1" applyAlignment="1" applyProtection="1">
      <alignment horizontal="center" vertical="center" wrapText="1"/>
      <protection hidden="1"/>
    </xf>
    <xf numFmtId="0" fontId="16" fillId="0" borderId="20" xfId="1592" applyFill="1" applyBorder="1" applyAlignment="1" applyProtection="1">
      <alignment horizontal="left" vertical="center" wrapText="1"/>
      <protection hidden="1"/>
    </xf>
    <xf numFmtId="0" fontId="16" fillId="0" borderId="12" xfId="1592" applyFill="1" applyBorder="1" applyAlignment="1" applyProtection="1">
      <alignment horizontal="left" vertical="center" wrapText="1"/>
      <protection hidden="1"/>
    </xf>
    <xf numFmtId="0" fontId="16" fillId="0" borderId="26" xfId="1592" applyFill="1" applyBorder="1" applyAlignment="1" applyProtection="1">
      <alignment horizontal="left" vertical="center" wrapText="1"/>
      <protection hidden="1"/>
    </xf>
    <xf numFmtId="0" fontId="82" fillId="28" borderId="24" xfId="1" applyFont="1" applyFill="1" applyBorder="1" applyAlignment="1" applyProtection="1">
      <alignment horizontal="center" vertical="center" wrapText="1"/>
      <protection hidden="1"/>
    </xf>
    <xf numFmtId="0" fontId="23" fillId="0" borderId="15" xfId="1" applyFont="1" applyBorder="1" applyAlignment="1" applyProtection="1">
      <alignment horizontal="center" vertical="center" wrapText="1"/>
      <protection hidden="1"/>
    </xf>
    <xf numFmtId="0" fontId="23" fillId="0" borderId="25" xfId="1" applyFont="1" applyBorder="1" applyAlignment="1" applyProtection="1">
      <alignment horizontal="center" vertical="center" wrapText="1"/>
      <protection hidden="1"/>
    </xf>
    <xf numFmtId="0" fontId="23" fillId="0" borderId="23" xfId="1" applyFont="1" applyBorder="1" applyAlignment="1" applyProtection="1">
      <alignment horizontal="center" vertical="center" wrapText="1"/>
      <protection hidden="1"/>
    </xf>
    <xf numFmtId="0" fontId="18" fillId="0" borderId="15" xfId="1" applyFont="1" applyBorder="1" applyAlignment="1" applyProtection="1">
      <alignment horizontal="center" vertical="center" textRotation="90" wrapText="1"/>
      <protection hidden="1"/>
    </xf>
    <xf numFmtId="0" fontId="18" fillId="0" borderId="25" xfId="1" applyFont="1" applyBorder="1" applyAlignment="1" applyProtection="1">
      <alignment horizontal="center" vertical="center" textRotation="90" wrapText="1"/>
      <protection hidden="1"/>
    </xf>
    <xf numFmtId="0" fontId="18" fillId="0" borderId="40" xfId="1" applyFont="1" applyBorder="1" applyAlignment="1" applyProtection="1">
      <alignment horizontal="center" vertical="center" textRotation="90" wrapText="1"/>
      <protection hidden="1"/>
    </xf>
    <xf numFmtId="0" fontId="92" fillId="28" borderId="17" xfId="1" applyFont="1" applyFill="1" applyBorder="1" applyAlignment="1" applyProtection="1">
      <alignment horizontal="center" vertical="center" wrapText="1"/>
      <protection hidden="1"/>
    </xf>
    <xf numFmtId="0" fontId="92" fillId="28" borderId="23" xfId="1" applyFont="1" applyFill="1" applyBorder="1" applyAlignment="1" applyProtection="1">
      <alignment horizontal="center" vertical="center" wrapText="1"/>
      <protection hidden="1"/>
    </xf>
    <xf numFmtId="0" fontId="92" fillId="28" borderId="24" xfId="1" applyFont="1" applyFill="1" applyBorder="1" applyAlignment="1" applyProtection="1">
      <alignment horizontal="center" vertical="center" wrapText="1"/>
      <protection hidden="1"/>
    </xf>
    <xf numFmtId="0" fontId="57" fillId="0" borderId="0" xfId="1592" applyFont="1" applyFill="1" applyBorder="1" applyAlignment="1" applyProtection="1">
      <alignment horizontal="right" vertical="center"/>
      <protection hidden="1"/>
    </xf>
    <xf numFmtId="0" fontId="47" fillId="0" borderId="0" xfId="1592" applyFont="1" applyFill="1" applyBorder="1" applyAlignment="1" applyProtection="1">
      <alignment horizontal="right" vertical="center"/>
      <protection hidden="1"/>
    </xf>
    <xf numFmtId="0" fontId="21" fillId="3" borderId="0" xfId="0" applyFont="1" applyFill="1" applyAlignment="1">
      <alignment horizontal="center"/>
    </xf>
    <xf numFmtId="0" fontId="18" fillId="3" borderId="16" xfId="1" applyFont="1" applyFill="1" applyBorder="1" applyAlignment="1" applyProtection="1">
      <alignment horizontal="center" vertical="center" textRotation="90" wrapText="1"/>
      <protection hidden="1"/>
    </xf>
    <xf numFmtId="0" fontId="18" fillId="3" borderId="34" xfId="1" applyFont="1" applyFill="1" applyBorder="1" applyAlignment="1" applyProtection="1">
      <alignment horizontal="center" vertical="center" textRotation="90" wrapText="1"/>
      <protection hidden="1"/>
    </xf>
    <xf numFmtId="0" fontId="18" fillId="3" borderId="49" xfId="1" applyFont="1" applyFill="1" applyBorder="1" applyAlignment="1" applyProtection="1">
      <alignment horizontal="center" vertical="center" textRotation="90" wrapText="1"/>
      <protection hidden="1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0" fontId="26" fillId="3" borderId="30" xfId="1" applyFont="1" applyFill="1" applyBorder="1" applyAlignment="1" applyProtection="1">
      <alignment horizontal="center" vertical="center" wrapText="1"/>
      <protection hidden="1"/>
    </xf>
    <xf numFmtId="0" fontId="26" fillId="3" borderId="31" xfId="1" applyFont="1" applyFill="1" applyBorder="1" applyAlignment="1" applyProtection="1">
      <alignment horizontal="center" vertical="center" wrapText="1"/>
      <protection hidden="1"/>
    </xf>
    <xf numFmtId="0" fontId="26" fillId="0" borderId="41" xfId="1" applyFont="1" applyBorder="1" applyAlignment="1" applyProtection="1">
      <alignment horizontal="center" vertical="center" wrapText="1"/>
      <protection hidden="1"/>
    </xf>
    <xf numFmtId="0" fontId="26" fillId="3" borderId="21" xfId="1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left" vertical="center" wrapText="1"/>
    </xf>
    <xf numFmtId="0" fontId="18" fillId="0" borderId="110" xfId="1" applyFont="1" applyBorder="1" applyAlignment="1" applyProtection="1">
      <alignment horizontal="center" vertical="center" textRotation="90" wrapText="1"/>
      <protection hidden="1"/>
    </xf>
    <xf numFmtId="0" fontId="25" fillId="10" borderId="12" xfId="1" applyFont="1" applyFill="1" applyBorder="1" applyAlignment="1" applyProtection="1">
      <alignment horizontal="center" vertical="center" wrapText="1"/>
      <protection hidden="1"/>
    </xf>
    <xf numFmtId="0" fontId="25" fillId="10" borderId="26" xfId="1" applyFont="1" applyFill="1" applyBorder="1" applyAlignment="1" applyProtection="1">
      <alignment horizontal="center" vertical="center" wrapText="1"/>
      <protection hidden="1"/>
    </xf>
    <xf numFmtId="0" fontId="18" fillId="0" borderId="50" xfId="1" applyFont="1" applyBorder="1" applyAlignment="1" applyProtection="1">
      <alignment horizontal="center" vertical="center" textRotation="90" wrapText="1"/>
      <protection hidden="1"/>
    </xf>
    <xf numFmtId="0" fontId="18" fillId="0" borderId="51" xfId="1" applyFont="1" applyBorder="1" applyAlignment="1" applyProtection="1">
      <alignment horizontal="center" vertical="center" textRotation="90" wrapText="1"/>
      <protection hidden="1"/>
    </xf>
    <xf numFmtId="0" fontId="26" fillId="0" borderId="0" xfId="1" applyFont="1" applyAlignment="1" applyProtection="1">
      <alignment horizontal="center" vertical="center" wrapText="1"/>
      <protection hidden="1"/>
    </xf>
    <xf numFmtId="0" fontId="18" fillId="0" borderId="19" xfId="1" applyFont="1" applyBorder="1" applyAlignment="1" applyProtection="1">
      <alignment horizontal="center" vertical="center" wrapText="1"/>
      <protection hidden="1"/>
    </xf>
    <xf numFmtId="0" fontId="18" fillId="0" borderId="109" xfId="1" applyFont="1" applyBorder="1" applyAlignment="1" applyProtection="1">
      <alignment horizontal="center" vertical="center" wrapText="1"/>
      <protection hidden="1"/>
    </xf>
    <xf numFmtId="0" fontId="18" fillId="0" borderId="54" xfId="1" applyFont="1" applyBorder="1" applyAlignment="1" applyProtection="1">
      <alignment horizontal="center" vertical="center" wrapText="1"/>
      <protection hidden="1"/>
    </xf>
    <xf numFmtId="0" fontId="26" fillId="3" borderId="20" xfId="1" applyFont="1" applyFill="1" applyBorder="1" applyAlignment="1" applyProtection="1">
      <alignment horizontal="center" vertical="center" wrapText="1"/>
      <protection hidden="1"/>
    </xf>
    <xf numFmtId="0" fontId="26" fillId="3" borderId="12" xfId="1" applyFont="1" applyFill="1" applyBorder="1" applyAlignment="1" applyProtection="1">
      <alignment horizontal="center" vertical="center" wrapText="1"/>
      <protection hidden="1"/>
    </xf>
    <xf numFmtId="0" fontId="26" fillId="3" borderId="15" xfId="1" applyFont="1" applyFill="1" applyBorder="1" applyAlignment="1" applyProtection="1">
      <alignment horizontal="center" vertical="center" wrapText="1"/>
      <protection hidden="1"/>
    </xf>
    <xf numFmtId="0" fontId="26" fillId="3" borderId="18" xfId="1" applyFont="1" applyFill="1" applyBorder="1" applyAlignment="1" applyProtection="1">
      <alignment horizontal="center" vertical="center" wrapText="1"/>
      <protection hidden="1"/>
    </xf>
    <xf numFmtId="0" fontId="18" fillId="0" borderId="16" xfId="1" applyFont="1" applyBorder="1" applyAlignment="1" applyProtection="1">
      <alignment horizontal="center" vertical="center" wrapText="1"/>
      <protection hidden="1"/>
    </xf>
    <xf numFmtId="0" fontId="18" fillId="0" borderId="34" xfId="1" applyFont="1" applyBorder="1" applyAlignment="1" applyProtection="1">
      <alignment horizontal="center" vertical="center" wrapText="1"/>
      <protection hidden="1"/>
    </xf>
    <xf numFmtId="0" fontId="18" fillId="0" borderId="49" xfId="1" applyFont="1" applyBorder="1" applyAlignment="1" applyProtection="1">
      <alignment horizontal="center" vertical="center" wrapText="1"/>
      <protection hidden="1"/>
    </xf>
    <xf numFmtId="0" fontId="16" fillId="3" borderId="12" xfId="1592" applyFill="1" applyBorder="1" applyAlignment="1" applyProtection="1">
      <alignment horizontal="left" vertical="center" wrapText="1"/>
      <protection hidden="1"/>
    </xf>
    <xf numFmtId="0" fontId="26" fillId="3" borderId="12" xfId="1" applyFont="1" applyFill="1" applyBorder="1" applyAlignment="1" applyProtection="1">
      <alignment horizontal="left" vertical="center" wrapText="1"/>
      <protection hidden="1"/>
    </xf>
    <xf numFmtId="0" fontId="26" fillId="0" borderId="21" xfId="1" applyFont="1" applyBorder="1" applyAlignment="1" applyProtection="1">
      <alignment horizontal="center" vertical="center" wrapText="1"/>
      <protection hidden="1"/>
    </xf>
    <xf numFmtId="0" fontId="26" fillId="0" borderId="30" xfId="1" applyFont="1" applyBorder="1" applyAlignment="1" applyProtection="1">
      <alignment horizontal="center" vertical="center" wrapText="1"/>
      <protection hidden="1"/>
    </xf>
    <xf numFmtId="0" fontId="26" fillId="0" borderId="31" xfId="1" applyFont="1" applyBorder="1" applyAlignment="1" applyProtection="1">
      <alignment horizontal="center" vertical="center" wrapText="1"/>
      <protection hidden="1"/>
    </xf>
    <xf numFmtId="0" fontId="16" fillId="0" borderId="20" xfId="1592" applyBorder="1" applyAlignment="1">
      <alignment horizontal="left" vertical="center"/>
    </xf>
    <xf numFmtId="0" fontId="16" fillId="0" borderId="12" xfId="1592" applyBorder="1" applyAlignment="1">
      <alignment horizontal="left" vertical="center"/>
    </xf>
    <xf numFmtId="3" fontId="18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33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32" xfId="1" quotePrefix="1" applyFont="1" applyBorder="1" applyAlignment="1" applyProtection="1">
      <alignment horizontal="center" vertical="center" wrapText="1"/>
      <protection hidden="1"/>
    </xf>
    <xf numFmtId="0" fontId="18" fillId="0" borderId="33" xfId="1" quotePrefix="1" applyFont="1" applyBorder="1" applyAlignment="1" applyProtection="1">
      <alignment horizontal="center" vertical="center" wrapText="1"/>
      <protection hidden="1"/>
    </xf>
    <xf numFmtId="0" fontId="76" fillId="0" borderId="21" xfId="1" applyFont="1" applyBorder="1" applyAlignment="1" applyProtection="1">
      <alignment horizontal="center" vertical="center" wrapText="1"/>
      <protection hidden="1"/>
    </xf>
    <xf numFmtId="0" fontId="76" fillId="0" borderId="31" xfId="1" applyFont="1" applyBorder="1" applyAlignment="1" applyProtection="1">
      <alignment horizontal="center" vertical="center" wrapText="1"/>
      <protection hidden="1"/>
    </xf>
    <xf numFmtId="0" fontId="18" fillId="0" borderId="16" xfId="1" applyFont="1" applyBorder="1" applyAlignment="1" applyProtection="1">
      <alignment horizontal="left" vertical="center" wrapText="1"/>
      <protection hidden="1"/>
    </xf>
    <xf numFmtId="0" fontId="18" fillId="0" borderId="34" xfId="1" applyFont="1" applyBorder="1" applyAlignment="1" applyProtection="1">
      <alignment horizontal="left" vertical="center" wrapText="1"/>
      <protection hidden="1"/>
    </xf>
    <xf numFmtId="0" fontId="18" fillId="0" borderId="49" xfId="1" applyFont="1" applyBorder="1" applyAlignment="1" applyProtection="1">
      <alignment horizontal="left" vertical="center" wrapText="1"/>
      <protection hidden="1"/>
    </xf>
    <xf numFmtId="0" fontId="18" fillId="0" borderId="27" xfId="1" applyFont="1" applyBorder="1" applyAlignment="1" applyProtection="1">
      <alignment horizontal="center" vertical="center" wrapText="1"/>
      <protection hidden="1"/>
    </xf>
    <xf numFmtId="0" fontId="18" fillId="0" borderId="22" xfId="1" applyFont="1" applyBorder="1" applyAlignment="1" applyProtection="1">
      <alignment horizontal="center" vertical="center" wrapText="1"/>
      <protection hidden="1"/>
    </xf>
    <xf numFmtId="0" fontId="18" fillId="0" borderId="42" xfId="1" quotePrefix="1" applyFont="1" applyBorder="1" applyAlignment="1" applyProtection="1">
      <alignment horizontal="left" vertical="center" wrapText="1"/>
      <protection hidden="1"/>
    </xf>
    <xf numFmtId="0" fontId="18" fillId="0" borderId="73" xfId="1" quotePrefix="1" applyFont="1" applyBorder="1" applyAlignment="1" applyProtection="1">
      <alignment horizontal="left" vertical="center" wrapText="1"/>
      <protection hidden="1"/>
    </xf>
    <xf numFmtId="0" fontId="18" fillId="0" borderId="74" xfId="1" quotePrefix="1" applyFont="1" applyBorder="1" applyAlignment="1" applyProtection="1">
      <alignment horizontal="left" vertical="center" wrapText="1"/>
      <protection hidden="1"/>
    </xf>
    <xf numFmtId="0" fontId="18" fillId="0" borderId="34" xfId="1" applyFont="1" applyBorder="1" applyAlignment="1" applyProtection="1">
      <alignment horizontal="center" vertical="center" textRotation="90" wrapText="1"/>
      <protection hidden="1"/>
    </xf>
    <xf numFmtId="0" fontId="18" fillId="0" borderId="49" xfId="1" applyFont="1" applyBorder="1" applyAlignment="1" applyProtection="1">
      <alignment horizontal="center" vertical="center" textRotation="90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18" fillId="0" borderId="10" xfId="1" applyFont="1" applyBorder="1" applyAlignment="1" applyProtection="1">
      <alignment horizontal="center" vertical="center" wrapText="1"/>
      <protection hidden="1"/>
    </xf>
    <xf numFmtId="0" fontId="18" fillId="0" borderId="73" xfId="1" applyFont="1" applyBorder="1" applyAlignment="1" applyProtection="1">
      <alignment horizontal="center" vertical="center" textRotation="90" wrapText="1"/>
      <protection hidden="1"/>
    </xf>
    <xf numFmtId="0" fontId="18" fillId="0" borderId="74" xfId="1" applyFont="1" applyBorder="1" applyAlignment="1" applyProtection="1">
      <alignment horizontal="center" vertical="center" textRotation="90" wrapText="1"/>
      <protection hidden="1"/>
    </xf>
    <xf numFmtId="2" fontId="18" fillId="0" borderId="16" xfId="0" applyNumberFormat="1" applyFont="1" applyBorder="1" applyAlignment="1">
      <alignment horizontal="left" vertical="center" wrapText="1"/>
    </xf>
    <xf numFmtId="2" fontId="18" fillId="0" borderId="49" xfId="0" applyNumberFormat="1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5" fillId="0" borderId="16" xfId="1" applyFont="1" applyBorder="1" applyAlignment="1" applyProtection="1">
      <alignment horizontal="center" vertical="center" textRotation="90" wrapText="1"/>
      <protection hidden="1"/>
    </xf>
    <xf numFmtId="0" fontId="25" fillId="0" borderId="32" xfId="1" applyFont="1" applyBorder="1" applyAlignment="1" applyProtection="1">
      <alignment horizontal="center" vertical="center" textRotation="90" wrapText="1"/>
      <protection hidden="1"/>
    </xf>
    <xf numFmtId="0" fontId="18" fillId="0" borderId="16" xfId="1" applyFont="1" applyBorder="1" applyAlignment="1" applyProtection="1">
      <alignment horizontal="center" vertical="center" textRotation="90" wrapText="1"/>
      <protection hidden="1"/>
    </xf>
    <xf numFmtId="0" fontId="18" fillId="0" borderId="37" xfId="1" applyFont="1" applyBorder="1" applyAlignment="1" applyProtection="1">
      <alignment horizontal="center" vertical="center" textRotation="90" wrapText="1"/>
      <protection hidden="1"/>
    </xf>
    <xf numFmtId="0" fontId="18" fillId="0" borderId="33" xfId="1" applyFont="1" applyBorder="1" applyAlignment="1" applyProtection="1">
      <alignment horizontal="center" vertical="center" textRotation="90" wrapText="1"/>
      <protection hidden="1"/>
    </xf>
    <xf numFmtId="0" fontId="26" fillId="0" borderId="12" xfId="1" applyFont="1" applyBorder="1" applyAlignment="1" applyProtection="1">
      <alignment horizontal="left" vertical="center" wrapText="1"/>
      <protection hidden="1"/>
    </xf>
    <xf numFmtId="0" fontId="18" fillId="0" borderId="18" xfId="1" quotePrefix="1" applyFont="1" applyBorder="1" applyAlignment="1" applyProtection="1">
      <alignment horizontal="left" vertical="center" wrapText="1"/>
      <protection hidden="1"/>
    </xf>
    <xf numFmtId="0" fontId="18" fillId="0" borderId="0" xfId="1" quotePrefix="1" applyFont="1" applyAlignment="1" applyProtection="1">
      <alignment horizontal="left" vertical="center" wrapText="1"/>
      <protection hidden="1"/>
    </xf>
    <xf numFmtId="0" fontId="18" fillId="0" borderId="41" xfId="1" quotePrefix="1" applyFont="1" applyBorder="1" applyAlignment="1" applyProtection="1">
      <alignment horizontal="left" vertical="center" wrapText="1"/>
      <protection hidden="1"/>
    </xf>
    <xf numFmtId="0" fontId="25" fillId="10" borderId="74" xfId="1" applyFont="1" applyFill="1" applyBorder="1" applyAlignment="1" applyProtection="1">
      <alignment horizontal="center" vertical="center" wrapText="1"/>
      <protection hidden="1"/>
    </xf>
    <xf numFmtId="0" fontId="25" fillId="10" borderId="77" xfId="1" applyFont="1" applyFill="1" applyBorder="1" applyAlignment="1" applyProtection="1">
      <alignment horizontal="center" vertical="center" wrapText="1"/>
      <protection hidden="1"/>
    </xf>
    <xf numFmtId="0" fontId="18" fillId="0" borderId="42" xfId="1" applyFont="1" applyBorder="1" applyAlignment="1" applyProtection="1">
      <alignment horizontal="center" vertical="center" textRotation="90" wrapText="1"/>
      <protection hidden="1"/>
    </xf>
    <xf numFmtId="0" fontId="18" fillId="0" borderId="79" xfId="1" quotePrefix="1" applyFont="1" applyBorder="1" applyAlignment="1" applyProtection="1">
      <alignment horizontal="center" vertical="center" wrapText="1"/>
      <protection hidden="1"/>
    </xf>
    <xf numFmtId="0" fontId="18" fillId="0" borderId="70" xfId="1" quotePrefix="1" applyFont="1" applyBorder="1" applyAlignment="1" applyProtection="1">
      <alignment horizontal="center" vertical="center" wrapText="1"/>
      <protection hidden="1"/>
    </xf>
    <xf numFmtId="0" fontId="18" fillId="0" borderId="77" xfId="1" quotePrefix="1" applyFont="1" applyBorder="1" applyAlignment="1" applyProtection="1">
      <alignment horizontal="center" vertical="center" wrapText="1"/>
      <protection hidden="1"/>
    </xf>
    <xf numFmtId="49" fontId="18" fillId="10" borderId="12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41" xfId="1" applyNumberFormat="1" applyFont="1" applyBorder="1" applyAlignment="1" applyProtection="1">
      <alignment horizontal="center" vertical="center" wrapText="1"/>
      <protection hidden="1"/>
    </xf>
    <xf numFmtId="3" fontId="18" fillId="0" borderId="50" xfId="1" applyNumberFormat="1" applyFont="1" applyBorder="1" applyAlignment="1" applyProtection="1">
      <alignment horizontal="center" vertical="center" wrapText="1"/>
      <protection hidden="1"/>
    </xf>
    <xf numFmtId="3" fontId="23" fillId="0" borderId="51" xfId="1" applyNumberFormat="1" applyFont="1" applyBorder="1" applyAlignment="1" applyProtection="1">
      <alignment horizontal="center" vertical="center" wrapText="1"/>
      <protection hidden="1"/>
    </xf>
    <xf numFmtId="3" fontId="18" fillId="0" borderId="55" xfId="1" applyNumberFormat="1" applyFont="1" applyBorder="1" applyAlignment="1" applyProtection="1">
      <alignment horizontal="center" vertical="center" wrapText="1"/>
      <protection hidden="1"/>
    </xf>
    <xf numFmtId="3" fontId="18" fillId="0" borderId="0" xfId="1" applyNumberFormat="1" applyFont="1" applyBorder="1" applyAlignment="1" applyProtection="1">
      <alignment horizontal="center" vertical="center" wrapText="1"/>
      <protection hidden="1"/>
    </xf>
    <xf numFmtId="3" fontId="23" fillId="0" borderId="55" xfId="1" applyNumberFormat="1" applyFont="1" applyBorder="1" applyAlignment="1" applyProtection="1">
      <alignment horizontal="center" vertical="center" wrapText="1"/>
      <protection hidden="1"/>
    </xf>
    <xf numFmtId="168" fontId="18" fillId="0" borderId="131" xfId="1" applyNumberFormat="1" applyFont="1" applyBorder="1" applyAlignment="1" applyProtection="1">
      <alignment horizontal="center" vertical="center" wrapText="1"/>
      <protection hidden="1"/>
    </xf>
    <xf numFmtId="168" fontId="18" fillId="0" borderId="132" xfId="1" applyNumberFormat="1" applyFont="1" applyBorder="1" applyAlignment="1" applyProtection="1">
      <alignment horizontal="center" vertical="center" wrapText="1"/>
      <protection hidden="1"/>
    </xf>
    <xf numFmtId="168" fontId="18" fillId="0" borderId="133" xfId="1" applyNumberFormat="1" applyFont="1" applyBorder="1" applyAlignment="1" applyProtection="1">
      <alignment horizontal="center" vertical="center" wrapText="1"/>
      <protection hidden="1"/>
    </xf>
    <xf numFmtId="168" fontId="18" fillId="0" borderId="134" xfId="1" applyNumberFormat="1" applyFont="1" applyBorder="1" applyAlignment="1" applyProtection="1">
      <alignment horizontal="center" vertical="center" wrapText="1"/>
      <protection hidden="1"/>
    </xf>
    <xf numFmtId="168" fontId="18" fillId="0" borderId="135" xfId="1" applyNumberFormat="1" applyFont="1" applyBorder="1" applyAlignment="1" applyProtection="1">
      <alignment horizontal="center" vertical="center" wrapText="1"/>
      <protection hidden="1"/>
    </xf>
    <xf numFmtId="168" fontId="18" fillId="0" borderId="136" xfId="1" applyNumberFormat="1" applyFont="1" applyBorder="1" applyAlignment="1" applyProtection="1">
      <alignment horizontal="center" vertical="center" wrapText="1"/>
      <protection hidden="1"/>
    </xf>
    <xf numFmtId="168" fontId="23" fillId="0" borderId="132" xfId="1" applyNumberFormat="1" applyFont="1" applyBorder="1" applyAlignment="1" applyProtection="1">
      <alignment horizontal="center" vertical="center" wrapText="1"/>
      <protection hidden="1"/>
    </xf>
    <xf numFmtId="168" fontId="18" fillId="0" borderId="79" xfId="1" applyNumberFormat="1" applyFont="1" applyBorder="1" applyAlignment="1" applyProtection="1">
      <alignment horizontal="center" vertical="center" wrapText="1"/>
      <protection hidden="1"/>
    </xf>
    <xf numFmtId="168" fontId="18" fillId="0" borderId="111" xfId="1" applyNumberFormat="1" applyFont="1" applyBorder="1" applyAlignment="1" applyProtection="1">
      <alignment horizontal="center" vertical="center" wrapText="1"/>
      <protection hidden="1"/>
    </xf>
    <xf numFmtId="168" fontId="18" fillId="0" borderId="137" xfId="1" applyNumberFormat="1" applyFont="1" applyBorder="1" applyAlignment="1" applyProtection="1">
      <alignment horizontal="center" vertical="center" wrapText="1"/>
      <protection hidden="1"/>
    </xf>
    <xf numFmtId="168" fontId="18" fillId="0" borderId="77" xfId="1" applyNumberFormat="1" applyFont="1" applyBorder="1" applyAlignment="1" applyProtection="1">
      <alignment horizontal="center" vertical="center" wrapText="1"/>
      <protection hidden="1"/>
    </xf>
    <xf numFmtId="168" fontId="18" fillId="0" borderId="70" xfId="1" applyNumberFormat="1" applyFont="1" applyBorder="1" applyAlignment="1" applyProtection="1">
      <alignment horizontal="center" vertical="center" wrapText="1"/>
      <protection hidden="1"/>
    </xf>
    <xf numFmtId="168" fontId="18" fillId="0" borderId="22" xfId="1" applyNumberFormat="1" applyFont="1" applyBorder="1" applyAlignment="1" applyProtection="1">
      <alignment horizontal="center" vertical="center" wrapText="1"/>
      <protection hidden="1"/>
    </xf>
    <xf numFmtId="168" fontId="23" fillId="0" borderId="137" xfId="1" applyNumberFormat="1" applyFont="1" applyBorder="1" applyAlignment="1" applyProtection="1">
      <alignment horizontal="center" vertical="center" wrapText="1"/>
      <protection hidden="1"/>
    </xf>
    <xf numFmtId="3" fontId="18" fillId="0" borderId="139" xfId="1" applyNumberFormat="1" applyFont="1" applyBorder="1" applyAlignment="1" applyProtection="1">
      <alignment horizontal="center" vertical="center" wrapText="1"/>
      <protection hidden="1"/>
    </xf>
    <xf numFmtId="3" fontId="18" fillId="0" borderId="143" xfId="1" applyNumberFormat="1" applyFont="1" applyBorder="1" applyAlignment="1" applyProtection="1">
      <alignment horizontal="center" vertical="center" wrapText="1"/>
      <protection hidden="1"/>
    </xf>
    <xf numFmtId="168" fontId="23" fillId="0" borderId="134" xfId="1" applyNumberFormat="1" applyFont="1" applyBorder="1" applyAlignment="1" applyProtection="1">
      <alignment horizontal="center" vertical="center" wrapText="1"/>
      <protection hidden="1"/>
    </xf>
    <xf numFmtId="168" fontId="18" fillId="0" borderId="144" xfId="1" applyNumberFormat="1" applyFont="1" applyBorder="1" applyAlignment="1" applyProtection="1">
      <alignment horizontal="center" vertical="center" wrapText="1"/>
      <protection hidden="1"/>
    </xf>
    <xf numFmtId="168" fontId="18" fillId="0" borderId="145" xfId="1" applyNumberFormat="1" applyFont="1" applyBorder="1" applyAlignment="1" applyProtection="1">
      <alignment horizontal="center" vertical="center" wrapText="1"/>
      <protection hidden="1"/>
    </xf>
    <xf numFmtId="168" fontId="18" fillId="1" borderId="136" xfId="1" applyNumberFormat="1" applyFont="1" applyFill="1" applyBorder="1" applyAlignment="1" applyProtection="1">
      <alignment horizontal="center" vertical="center" wrapText="1"/>
      <protection hidden="1"/>
    </xf>
    <xf numFmtId="168" fontId="23" fillId="0" borderId="145" xfId="1" applyNumberFormat="1" applyFont="1" applyBorder="1" applyAlignment="1" applyProtection="1">
      <alignment horizontal="center" vertical="center" wrapText="1"/>
      <protection hidden="1"/>
    </xf>
    <xf numFmtId="49" fontId="18" fillId="10" borderId="146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133" xfId="1" applyNumberFormat="1" applyFont="1" applyFill="1" applyBorder="1" applyAlignment="1" applyProtection="1">
      <alignment horizontal="center" vertical="center" wrapText="1"/>
      <protection hidden="1"/>
    </xf>
    <xf numFmtId="3" fontId="23" fillId="0" borderId="140" xfId="1" applyNumberFormat="1" applyFont="1" applyBorder="1" applyAlignment="1" applyProtection="1">
      <alignment horizontal="center" vertical="center" wrapText="1"/>
      <protection hidden="1"/>
    </xf>
    <xf numFmtId="3" fontId="18" fillId="0" borderId="148" xfId="1" applyNumberFormat="1" applyFont="1" applyBorder="1" applyAlignment="1" applyProtection="1">
      <alignment horizontal="center" vertical="center" wrapText="1"/>
      <protection hidden="1"/>
    </xf>
    <xf numFmtId="168" fontId="18" fillId="0" borderId="10" xfId="1" applyNumberFormat="1" applyFont="1" applyBorder="1" applyAlignment="1" applyProtection="1">
      <alignment horizontal="center" vertical="center" wrapText="1"/>
      <protection hidden="1"/>
    </xf>
    <xf numFmtId="168" fontId="23" fillId="0" borderId="111" xfId="1" applyNumberFormat="1" applyFont="1" applyBorder="1" applyAlignment="1" applyProtection="1">
      <alignment horizontal="center" vertical="center" wrapText="1"/>
      <protection hidden="1"/>
    </xf>
    <xf numFmtId="168" fontId="18" fillId="0" borderId="110" xfId="1" applyNumberFormat="1" applyFont="1" applyBorder="1" applyAlignment="1" applyProtection="1">
      <alignment horizontal="center" vertical="center" wrapText="1"/>
      <protection hidden="1"/>
    </xf>
    <xf numFmtId="168" fontId="18" fillId="1" borderId="70" xfId="1" applyNumberFormat="1" applyFont="1" applyFill="1" applyBorder="1" applyAlignment="1" applyProtection="1">
      <alignment horizontal="center" vertical="center" wrapText="1"/>
      <protection hidden="1"/>
    </xf>
    <xf numFmtId="49" fontId="18" fillId="33" borderId="56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138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139" xfId="1" applyNumberFormat="1" applyFont="1" applyFill="1" applyBorder="1" applyAlignment="1" applyProtection="1">
      <alignment horizontal="center" vertical="center" wrapText="1"/>
      <protection hidden="1"/>
    </xf>
    <xf numFmtId="168" fontId="18" fillId="33" borderId="138" xfId="1" applyNumberFormat="1" applyFont="1" applyFill="1" applyBorder="1" applyAlignment="1" applyProtection="1">
      <alignment horizontal="center" vertical="center" wrapText="1"/>
      <protection hidden="1"/>
    </xf>
    <xf numFmtId="168" fontId="18" fillId="33" borderId="140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141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142" xfId="1" applyNumberFormat="1" applyFont="1" applyFill="1" applyBorder="1" applyAlignment="1" applyProtection="1">
      <alignment horizontal="center" vertical="center" wrapText="1"/>
      <protection hidden="1"/>
    </xf>
    <xf numFmtId="168" fontId="18" fillId="33" borderId="143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143" xfId="1" applyNumberFormat="1" applyFont="1" applyFill="1" applyBorder="1" applyAlignment="1" applyProtection="1">
      <alignment horizontal="center" vertical="center" wrapText="1"/>
      <protection hidden="1"/>
    </xf>
    <xf numFmtId="3" fontId="23" fillId="33" borderId="139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140" xfId="1" applyNumberFormat="1" applyFont="1" applyFill="1" applyBorder="1" applyAlignment="1" applyProtection="1">
      <alignment horizontal="center" vertical="center" wrapText="1"/>
      <protection hidden="1"/>
    </xf>
    <xf numFmtId="3" fontId="23" fillId="33" borderId="140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148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147" xfId="1" applyNumberFormat="1" applyFont="1" applyFill="1" applyBorder="1" applyAlignment="1" applyProtection="1">
      <alignment horizontal="center" vertical="center" wrapText="1"/>
      <protection hidden="1"/>
    </xf>
    <xf numFmtId="3" fontId="23" fillId="33" borderId="147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18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51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53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41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0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50" xfId="1" applyNumberFormat="1" applyFont="1" applyFill="1" applyBorder="1" applyAlignment="1" applyProtection="1">
      <alignment horizontal="center" vertical="center" wrapText="1"/>
      <protection hidden="1"/>
    </xf>
    <xf numFmtId="3" fontId="23" fillId="33" borderId="53" xfId="1" applyNumberFormat="1" applyFont="1" applyFill="1" applyBorder="1" applyAlignment="1" applyProtection="1">
      <alignment horizontal="center" vertical="center" wrapText="1"/>
      <protection hidden="1"/>
    </xf>
    <xf numFmtId="3" fontId="23" fillId="33" borderId="51" xfId="1" applyNumberFormat="1" applyFont="1" applyFill="1" applyBorder="1" applyAlignment="1" applyProtection="1">
      <alignment horizontal="center" vertical="center" wrapText="1"/>
      <protection hidden="1"/>
    </xf>
    <xf numFmtId="3" fontId="18" fillId="33" borderId="52" xfId="1" applyNumberFormat="1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Border="1" applyAlignment="1">
      <alignment horizontal="right"/>
    </xf>
    <xf numFmtId="168" fontId="18" fillId="0" borderId="9" xfId="1" applyNumberFormat="1" applyFont="1" applyBorder="1" applyAlignment="1" applyProtection="1">
      <alignment horizontal="center" vertical="center" wrapText="1"/>
      <protection hidden="1"/>
    </xf>
    <xf numFmtId="168" fontId="18" fillId="0" borderId="3" xfId="1" applyNumberFormat="1" applyFont="1" applyBorder="1" applyAlignment="1" applyProtection="1">
      <alignment horizontal="center" vertical="center" wrapText="1"/>
      <protection hidden="1"/>
    </xf>
    <xf numFmtId="168" fontId="23" fillId="0" borderId="3" xfId="1" applyNumberFormat="1" applyFont="1" applyBorder="1" applyAlignment="1" applyProtection="1">
      <alignment horizontal="center" vertical="center" wrapText="1"/>
      <protection hidden="1"/>
    </xf>
    <xf numFmtId="168" fontId="18" fillId="0" borderId="6" xfId="1" applyNumberFormat="1" applyFont="1" applyBorder="1" applyAlignment="1" applyProtection="1">
      <alignment horizontal="center" vertical="center" wrapText="1"/>
      <protection hidden="1"/>
    </xf>
    <xf numFmtId="49" fontId="18" fillId="10" borderId="78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90" xfId="1" applyNumberFormat="1" applyFont="1" applyFill="1" applyBorder="1" applyAlignment="1" applyProtection="1">
      <alignment horizontal="center" vertical="center" wrapText="1"/>
      <protection hidden="1"/>
    </xf>
    <xf numFmtId="168" fontId="18" fillId="0" borderId="87" xfId="1" applyNumberFormat="1" applyFont="1" applyBorder="1" applyAlignment="1" applyProtection="1">
      <alignment horizontal="center" vertical="center" wrapText="1"/>
      <protection hidden="1"/>
    </xf>
    <xf numFmtId="168" fontId="18" fillId="0" borderId="88" xfId="1" applyNumberFormat="1" applyFont="1" applyBorder="1" applyAlignment="1" applyProtection="1">
      <alignment horizontal="center" vertical="center" wrapText="1"/>
      <protection hidden="1"/>
    </xf>
    <xf numFmtId="9" fontId="18" fillId="10" borderId="75" xfId="1" applyNumberFormat="1" applyFont="1" applyFill="1" applyBorder="1" applyAlignment="1" applyProtection="1">
      <alignment horizontal="center" vertical="center" wrapText="1"/>
      <protection hidden="1"/>
    </xf>
    <xf numFmtId="168" fontId="23" fillId="0" borderId="88" xfId="1" applyNumberFormat="1" applyFont="1" applyBorder="1" applyAlignment="1" applyProtection="1">
      <alignment horizontal="center" vertical="center" wrapText="1"/>
      <protection hidden="1"/>
    </xf>
    <xf numFmtId="168" fontId="18" fillId="0" borderId="95" xfId="1" applyNumberFormat="1" applyFont="1" applyBorder="1" applyAlignment="1" applyProtection="1">
      <alignment horizontal="center" vertical="center" wrapText="1"/>
      <protection hidden="1"/>
    </xf>
  </cellXfs>
  <cellStyles count="7207">
    <cellStyle name="20% - Акцент1 2" xfId="2963" xr:uid="{00000000-0005-0000-0000-000000000000}"/>
    <cellStyle name="20% - Акцент1 3" xfId="2964" xr:uid="{00000000-0005-0000-0000-000001000000}"/>
    <cellStyle name="20% - Акцент2 2" xfId="2965" xr:uid="{00000000-0005-0000-0000-000002000000}"/>
    <cellStyle name="20% - Акцент2 3" xfId="2966" xr:uid="{00000000-0005-0000-0000-000003000000}"/>
    <cellStyle name="20% - Акцент3 2" xfId="2967" xr:uid="{00000000-0005-0000-0000-000004000000}"/>
    <cellStyle name="20% - Акцент3 3" xfId="2968" xr:uid="{00000000-0005-0000-0000-000005000000}"/>
    <cellStyle name="20% - Акцент4 2" xfId="2969" xr:uid="{00000000-0005-0000-0000-000006000000}"/>
    <cellStyle name="20% - Акцент4 3" xfId="2970" xr:uid="{00000000-0005-0000-0000-000007000000}"/>
    <cellStyle name="20% - Акцент5 2" xfId="2971" xr:uid="{00000000-0005-0000-0000-000008000000}"/>
    <cellStyle name="20% - Акцент5 3" xfId="2972" xr:uid="{00000000-0005-0000-0000-000009000000}"/>
    <cellStyle name="20% - Акцент6 2" xfId="2973" xr:uid="{00000000-0005-0000-0000-00000A000000}"/>
    <cellStyle name="20% - Акцент6 3" xfId="2974" xr:uid="{00000000-0005-0000-0000-00000B000000}"/>
    <cellStyle name="40% - Акцент1 2" xfId="2975" xr:uid="{00000000-0005-0000-0000-00000C000000}"/>
    <cellStyle name="40% - Акцент1 3" xfId="2976" xr:uid="{00000000-0005-0000-0000-00000D000000}"/>
    <cellStyle name="40% - Акцент2 2" xfId="2977" xr:uid="{00000000-0005-0000-0000-00000E000000}"/>
    <cellStyle name="40% - Акцент2 3" xfId="2978" xr:uid="{00000000-0005-0000-0000-00000F000000}"/>
    <cellStyle name="40% - Акцент3 2" xfId="2979" xr:uid="{00000000-0005-0000-0000-000010000000}"/>
    <cellStyle name="40% - Акцент3 3" xfId="2980" xr:uid="{00000000-0005-0000-0000-000011000000}"/>
    <cellStyle name="40% - Акцент4 2" xfId="2981" xr:uid="{00000000-0005-0000-0000-000012000000}"/>
    <cellStyle name="40% - Акцент4 3" xfId="2982" xr:uid="{00000000-0005-0000-0000-000013000000}"/>
    <cellStyle name="40% - Акцент5 2" xfId="2983" xr:uid="{00000000-0005-0000-0000-000014000000}"/>
    <cellStyle name="40% - Акцент5 3" xfId="2984" xr:uid="{00000000-0005-0000-0000-000015000000}"/>
    <cellStyle name="40% - Акцент6 2" xfId="2985" xr:uid="{00000000-0005-0000-0000-000016000000}"/>
    <cellStyle name="40% - Акцент6 3" xfId="2986" xr:uid="{00000000-0005-0000-0000-000017000000}"/>
    <cellStyle name="Excel Built-in Normal" xfId="1679" xr:uid="{00000000-0005-0000-0000-000018000000}"/>
    <cellStyle name="Hyperlink 2" xfId="2987" xr:uid="{00000000-0005-0000-0000-000019000000}"/>
    <cellStyle name="Normal 2" xfId="2988" xr:uid="{00000000-0005-0000-0000-00001A000000}"/>
    <cellStyle name="Normal 3" xfId="2989" xr:uid="{00000000-0005-0000-0000-00001B000000}"/>
    <cellStyle name="Normal 4" xfId="2990" xr:uid="{00000000-0005-0000-0000-00001C000000}"/>
    <cellStyle name="Normal 5" xfId="2991" xr:uid="{00000000-0005-0000-0000-00001D000000}"/>
    <cellStyle name="Normal_Book2" xfId="2992" xr:uid="{00000000-0005-0000-0000-00001E000000}"/>
    <cellStyle name="Percent 2" xfId="2993" xr:uid="{00000000-0005-0000-0000-00001F000000}"/>
    <cellStyle name="Percent 3" xfId="2994" xr:uid="{00000000-0005-0000-0000-000020000000}"/>
    <cellStyle name="Гиперссылка" xfId="1592" builtinId="8"/>
    <cellStyle name="Гиперссылка 2" xfId="3" xr:uid="{00000000-0005-0000-0000-000022000000}"/>
    <cellStyle name="Гиперссылка 3" xfId="4" xr:uid="{00000000-0005-0000-0000-000023000000}"/>
    <cellStyle name="Гиперссылка 3 2" xfId="258" xr:uid="{00000000-0005-0000-0000-000024000000}"/>
    <cellStyle name="Гиперссылка 4" xfId="2995" xr:uid="{00000000-0005-0000-0000-000025000000}"/>
    <cellStyle name="Денежный 2" xfId="5" xr:uid="{00000000-0005-0000-0000-000026000000}"/>
    <cellStyle name="Денежный 2 2" xfId="270" xr:uid="{00000000-0005-0000-0000-000027000000}"/>
    <cellStyle name="Денежный 3" xfId="2996" xr:uid="{00000000-0005-0000-0000-000028000000}"/>
    <cellStyle name="Обычный" xfId="0" builtinId="0"/>
    <cellStyle name="Обычный 10" xfId="6" xr:uid="{00000000-0005-0000-0000-00002A000000}"/>
    <cellStyle name="Обычный 10 2" xfId="7" xr:uid="{00000000-0005-0000-0000-00002B000000}"/>
    <cellStyle name="Обычный 10 2 10" xfId="2997" xr:uid="{00000000-0005-0000-0000-00002C000000}"/>
    <cellStyle name="Обычный 10 2 10 2" xfId="2998" xr:uid="{00000000-0005-0000-0000-00002D000000}"/>
    <cellStyle name="Обычный 10 2 10 2 2" xfId="2999" xr:uid="{00000000-0005-0000-0000-00002E000000}"/>
    <cellStyle name="Обычный 10 2 11" xfId="3000" xr:uid="{00000000-0005-0000-0000-00002F000000}"/>
    <cellStyle name="Обычный 10 2 11 2" xfId="3001" xr:uid="{00000000-0005-0000-0000-000030000000}"/>
    <cellStyle name="Обычный 10 2 12" xfId="3002" xr:uid="{00000000-0005-0000-0000-000031000000}"/>
    <cellStyle name="Обычный 10 2 12 2" xfId="3003" xr:uid="{00000000-0005-0000-0000-000032000000}"/>
    <cellStyle name="Обычный 10 2 12 3" xfId="3004" xr:uid="{00000000-0005-0000-0000-000033000000}"/>
    <cellStyle name="Обычный 10 2 13" xfId="3005" xr:uid="{00000000-0005-0000-0000-000034000000}"/>
    <cellStyle name="Обычный 10 2 14" xfId="3006" xr:uid="{00000000-0005-0000-0000-000035000000}"/>
    <cellStyle name="Обычный 10 2 15" xfId="3007" xr:uid="{00000000-0005-0000-0000-000036000000}"/>
    <cellStyle name="Обычный 10 2 16" xfId="2067" xr:uid="{00000000-0005-0000-0000-000037000000}"/>
    <cellStyle name="Обычный 10 2 2" xfId="271" xr:uid="{00000000-0005-0000-0000-000038000000}"/>
    <cellStyle name="Обычный 10 2 2 2" xfId="548" xr:uid="{00000000-0005-0000-0000-000039000000}"/>
    <cellStyle name="Обычный 10 2 2 2 2" xfId="663" xr:uid="{00000000-0005-0000-0000-00003A000000}"/>
    <cellStyle name="Обычный 10 2 2 2 2 2" xfId="6547" xr:uid="{00000000-0005-0000-0000-00003B000000}"/>
    <cellStyle name="Обычный 10 2 2 2 3" xfId="2457" xr:uid="{00000000-0005-0000-0000-00003C000000}"/>
    <cellStyle name="Обычный 10 2 2 3" xfId="664" xr:uid="{00000000-0005-0000-0000-00003D000000}"/>
    <cellStyle name="Обычный 10 2 2 3 2" xfId="1703" xr:uid="{00000000-0005-0000-0000-00003E000000}"/>
    <cellStyle name="Обычный 10 2 2 3 2 2" xfId="6548" xr:uid="{00000000-0005-0000-0000-00003F000000}"/>
    <cellStyle name="Обычный 10 2 2 3 3" xfId="2654" xr:uid="{00000000-0005-0000-0000-000040000000}"/>
    <cellStyle name="Обычный 10 2 2 4" xfId="665" xr:uid="{00000000-0005-0000-0000-000041000000}"/>
    <cellStyle name="Обычный 10 2 2 4 2" xfId="6546" xr:uid="{00000000-0005-0000-0000-000042000000}"/>
    <cellStyle name="Обычный 10 2 2 5" xfId="2068" xr:uid="{00000000-0005-0000-0000-000043000000}"/>
    <cellStyle name="Обычный 10 2 3" xfId="388" xr:uid="{00000000-0005-0000-0000-000044000000}"/>
    <cellStyle name="Обычный 10 2 3 2" xfId="666" xr:uid="{00000000-0005-0000-0000-000045000000}"/>
    <cellStyle name="Обычный 10 2 3 2 2" xfId="3009" xr:uid="{00000000-0005-0000-0000-000046000000}"/>
    <cellStyle name="Обычный 10 2 3 2 3" xfId="3008" xr:uid="{00000000-0005-0000-0000-000047000000}"/>
    <cellStyle name="Обычный 10 2 3 3" xfId="3010" xr:uid="{00000000-0005-0000-0000-000048000000}"/>
    <cellStyle name="Обычный 10 2 3 4" xfId="2352" xr:uid="{00000000-0005-0000-0000-000049000000}"/>
    <cellStyle name="Обычный 10 2 4" xfId="667" xr:uid="{00000000-0005-0000-0000-00004A000000}"/>
    <cellStyle name="Обычный 10 2 4 2" xfId="1704" xr:uid="{00000000-0005-0000-0000-00004B000000}"/>
    <cellStyle name="Обычный 10 2 4 2 2" xfId="3011" xr:uid="{00000000-0005-0000-0000-00004C000000}"/>
    <cellStyle name="Обычный 10 2 4 3" xfId="2655" xr:uid="{00000000-0005-0000-0000-00004D000000}"/>
    <cellStyle name="Обычный 10 2 5" xfId="668" xr:uid="{00000000-0005-0000-0000-00004E000000}"/>
    <cellStyle name="Обычный 10 2 5 2" xfId="3013" xr:uid="{00000000-0005-0000-0000-00004F000000}"/>
    <cellStyle name="Обычный 10 2 5 3" xfId="3012" xr:uid="{00000000-0005-0000-0000-000050000000}"/>
    <cellStyle name="Обычный 10 2 6" xfId="3014" xr:uid="{00000000-0005-0000-0000-000051000000}"/>
    <cellStyle name="Обычный 10 2 6 2" xfId="3015" xr:uid="{00000000-0005-0000-0000-000052000000}"/>
    <cellStyle name="Обычный 10 2 7" xfId="3016" xr:uid="{00000000-0005-0000-0000-000053000000}"/>
    <cellStyle name="Обычный 10 2 7 2" xfId="3017" xr:uid="{00000000-0005-0000-0000-000054000000}"/>
    <cellStyle name="Обычный 10 2 7 2 2" xfId="3018" xr:uid="{00000000-0005-0000-0000-000055000000}"/>
    <cellStyle name="Обычный 10 2 7 3" xfId="3019" xr:uid="{00000000-0005-0000-0000-000056000000}"/>
    <cellStyle name="Обычный 10 2 8" xfId="3020" xr:uid="{00000000-0005-0000-0000-000057000000}"/>
    <cellStyle name="Обычный 10 2 8 2" xfId="3021" xr:uid="{00000000-0005-0000-0000-000058000000}"/>
    <cellStyle name="Обычный 10 2 9" xfId="3022" xr:uid="{00000000-0005-0000-0000-000059000000}"/>
    <cellStyle name="Обычный 10 2 9 2" xfId="3023" xr:uid="{00000000-0005-0000-0000-00005A000000}"/>
    <cellStyle name="Обычный 10 3" xfId="8" xr:uid="{00000000-0005-0000-0000-00005B000000}"/>
    <cellStyle name="Обычный 10 3 2" xfId="1702" xr:uid="{00000000-0005-0000-0000-00005C000000}"/>
    <cellStyle name="Обычный 10 3 3" xfId="3024" xr:uid="{00000000-0005-0000-0000-00005D000000}"/>
    <cellStyle name="Обычный 10 4" xfId="3025" xr:uid="{00000000-0005-0000-0000-00005E000000}"/>
    <cellStyle name="Обычный 10 4 2" xfId="3026" xr:uid="{00000000-0005-0000-0000-00005F000000}"/>
    <cellStyle name="Обычный 10 5" xfId="3027" xr:uid="{00000000-0005-0000-0000-000060000000}"/>
    <cellStyle name="Обычный 10 6" xfId="3028" xr:uid="{00000000-0005-0000-0000-000061000000}"/>
    <cellStyle name="Обычный 10 7" xfId="3029" xr:uid="{00000000-0005-0000-0000-000062000000}"/>
    <cellStyle name="Обычный 11" xfId="9" xr:uid="{00000000-0005-0000-0000-000063000000}"/>
    <cellStyle name="Обычный 11 2" xfId="10" xr:uid="{00000000-0005-0000-0000-000064000000}"/>
    <cellStyle name="Обычный 11 2 2" xfId="669" xr:uid="{00000000-0005-0000-0000-000065000000}"/>
    <cellStyle name="Обычный 11 2 2 2" xfId="1706" xr:uid="{00000000-0005-0000-0000-000066000000}"/>
    <cellStyle name="Обычный 11 2 2 3" xfId="1705" xr:uid="{00000000-0005-0000-0000-000067000000}"/>
    <cellStyle name="Обычный 11 2 3" xfId="670" xr:uid="{00000000-0005-0000-0000-000068000000}"/>
    <cellStyle name="Обычный 11 3" xfId="3030" xr:uid="{00000000-0005-0000-0000-000069000000}"/>
    <cellStyle name="Обычный 11 4" xfId="3031" xr:uid="{00000000-0005-0000-0000-00006A000000}"/>
    <cellStyle name="Обычный 12" xfId="11" xr:uid="{00000000-0005-0000-0000-00006B000000}"/>
    <cellStyle name="Обычный 12 2" xfId="12" xr:uid="{00000000-0005-0000-0000-00006C000000}"/>
    <cellStyle name="Обычный 12 2 2" xfId="3032" xr:uid="{00000000-0005-0000-0000-00006D000000}"/>
    <cellStyle name="Обычный 12 2 3" xfId="3033" xr:uid="{00000000-0005-0000-0000-00006E000000}"/>
    <cellStyle name="Обычный 12 2 4" xfId="3034" xr:uid="{00000000-0005-0000-0000-00006F000000}"/>
    <cellStyle name="Обычный 12 2 5" xfId="3035" xr:uid="{00000000-0005-0000-0000-000070000000}"/>
    <cellStyle name="Обычный 12 3" xfId="3036" xr:uid="{00000000-0005-0000-0000-000071000000}"/>
    <cellStyle name="Обычный 12 4" xfId="3037" xr:uid="{00000000-0005-0000-0000-000072000000}"/>
    <cellStyle name="Обычный 13" xfId="13" xr:uid="{00000000-0005-0000-0000-000073000000}"/>
    <cellStyle name="Обычный 13 2" xfId="3038" xr:uid="{00000000-0005-0000-0000-000074000000}"/>
    <cellStyle name="Обычный 13 3" xfId="3039" xr:uid="{00000000-0005-0000-0000-000075000000}"/>
    <cellStyle name="Обычный 13 3 2" xfId="3040" xr:uid="{00000000-0005-0000-0000-000076000000}"/>
    <cellStyle name="Обычный 13 4" xfId="3041" xr:uid="{00000000-0005-0000-0000-000077000000}"/>
    <cellStyle name="Обычный 13 4 2" xfId="3042" xr:uid="{00000000-0005-0000-0000-000078000000}"/>
    <cellStyle name="Обычный 13 5" xfId="3043" xr:uid="{00000000-0005-0000-0000-000079000000}"/>
    <cellStyle name="Обычный 13 5 2" xfId="3044" xr:uid="{00000000-0005-0000-0000-00007A000000}"/>
    <cellStyle name="Обычный 13 6" xfId="3045" xr:uid="{00000000-0005-0000-0000-00007B000000}"/>
    <cellStyle name="Обычный 13 6 2" xfId="3046" xr:uid="{00000000-0005-0000-0000-00007C000000}"/>
    <cellStyle name="Обычный 13 7" xfId="3047" xr:uid="{00000000-0005-0000-0000-00007D000000}"/>
    <cellStyle name="Обычный 14" xfId="14" xr:uid="{00000000-0005-0000-0000-00007E000000}"/>
    <cellStyle name="Обычный 14 2" xfId="15" xr:uid="{00000000-0005-0000-0000-00007F000000}"/>
    <cellStyle name="Обычный 14 2 2" xfId="390" xr:uid="{00000000-0005-0000-0000-000080000000}"/>
    <cellStyle name="Обычный 14 2 2 2" xfId="671" xr:uid="{00000000-0005-0000-0000-000081000000}"/>
    <cellStyle name="Обычный 14 2 2 2 2" xfId="6550" xr:uid="{00000000-0005-0000-0000-000082000000}"/>
    <cellStyle name="Обычный 14 2 2 3" xfId="2458" xr:uid="{00000000-0005-0000-0000-000083000000}"/>
    <cellStyle name="Обычный 14 2 3" xfId="672" xr:uid="{00000000-0005-0000-0000-000084000000}"/>
    <cellStyle name="Обычный 14 2 3 2" xfId="1707" xr:uid="{00000000-0005-0000-0000-000085000000}"/>
    <cellStyle name="Обычный 14 2 3 2 2" xfId="6551" xr:uid="{00000000-0005-0000-0000-000086000000}"/>
    <cellStyle name="Обычный 14 2 3 3" xfId="2656" xr:uid="{00000000-0005-0000-0000-000087000000}"/>
    <cellStyle name="Обычный 14 2 4" xfId="673" xr:uid="{00000000-0005-0000-0000-000088000000}"/>
    <cellStyle name="Обычный 14 2 4 2" xfId="3048" xr:uid="{00000000-0005-0000-0000-000089000000}"/>
    <cellStyle name="Обычный 14 2 5" xfId="3049" xr:uid="{00000000-0005-0000-0000-00008A000000}"/>
    <cellStyle name="Обычный 14 2 6" xfId="2070" xr:uid="{00000000-0005-0000-0000-00008B000000}"/>
    <cellStyle name="Обычный 14 3" xfId="389" xr:uid="{00000000-0005-0000-0000-00008C000000}"/>
    <cellStyle name="Обычный 14 3 2" xfId="674" xr:uid="{00000000-0005-0000-0000-00008D000000}"/>
    <cellStyle name="Обычный 14 3 2 2" xfId="6552" xr:uid="{00000000-0005-0000-0000-00008E000000}"/>
    <cellStyle name="Обычный 14 3 3" xfId="2353" xr:uid="{00000000-0005-0000-0000-00008F000000}"/>
    <cellStyle name="Обычный 14 4" xfId="675" xr:uid="{00000000-0005-0000-0000-000090000000}"/>
    <cellStyle name="Обычный 14 4 2" xfId="1708" xr:uid="{00000000-0005-0000-0000-000091000000}"/>
    <cellStyle name="Обычный 14 4 2 2" xfId="6553" xr:uid="{00000000-0005-0000-0000-000092000000}"/>
    <cellStyle name="Обычный 14 4 3" xfId="2657" xr:uid="{00000000-0005-0000-0000-000093000000}"/>
    <cellStyle name="Обычный 14 5" xfId="676" xr:uid="{00000000-0005-0000-0000-000094000000}"/>
    <cellStyle name="Обычный 14 5 2" xfId="6549" xr:uid="{00000000-0005-0000-0000-000095000000}"/>
    <cellStyle name="Обычный 14 6" xfId="2069" xr:uid="{00000000-0005-0000-0000-000096000000}"/>
    <cellStyle name="Обычный 15" xfId="16" xr:uid="{00000000-0005-0000-0000-000097000000}"/>
    <cellStyle name="Обычный 15 2" xfId="17" xr:uid="{00000000-0005-0000-0000-000098000000}"/>
    <cellStyle name="Обычный 15 3" xfId="18" xr:uid="{00000000-0005-0000-0000-000099000000}"/>
    <cellStyle name="Обычный 15 3 2" xfId="272" xr:uid="{00000000-0005-0000-0000-00009A000000}"/>
    <cellStyle name="Обычный 15 3 2 2" xfId="549" xr:uid="{00000000-0005-0000-0000-00009B000000}"/>
    <cellStyle name="Обычный 15 3 2 2 2" xfId="677" xr:uid="{00000000-0005-0000-0000-00009C000000}"/>
    <cellStyle name="Обычный 15 3 2 2 2 2" xfId="6557" xr:uid="{00000000-0005-0000-0000-00009D000000}"/>
    <cellStyle name="Обычный 15 3 2 2 3" xfId="2460" xr:uid="{00000000-0005-0000-0000-00009E000000}"/>
    <cellStyle name="Обычный 15 3 2 3" xfId="678" xr:uid="{00000000-0005-0000-0000-00009F000000}"/>
    <cellStyle name="Обычный 15 3 2 3 2" xfId="1709" xr:uid="{00000000-0005-0000-0000-0000A0000000}"/>
    <cellStyle name="Обычный 15 3 2 3 2 2" xfId="6558" xr:uid="{00000000-0005-0000-0000-0000A1000000}"/>
    <cellStyle name="Обычный 15 3 2 3 3" xfId="2658" xr:uid="{00000000-0005-0000-0000-0000A2000000}"/>
    <cellStyle name="Обычный 15 3 2 4" xfId="679" xr:uid="{00000000-0005-0000-0000-0000A3000000}"/>
    <cellStyle name="Обычный 15 3 2 4 2" xfId="6556" xr:uid="{00000000-0005-0000-0000-0000A4000000}"/>
    <cellStyle name="Обычный 15 3 2 5" xfId="2073" xr:uid="{00000000-0005-0000-0000-0000A5000000}"/>
    <cellStyle name="Обычный 15 3 3" xfId="392" xr:uid="{00000000-0005-0000-0000-0000A6000000}"/>
    <cellStyle name="Обычный 15 3 3 2" xfId="680" xr:uid="{00000000-0005-0000-0000-0000A7000000}"/>
    <cellStyle name="Обычный 15 3 3 2 2" xfId="6559" xr:uid="{00000000-0005-0000-0000-0000A8000000}"/>
    <cellStyle name="Обычный 15 3 3 3" xfId="2459" xr:uid="{00000000-0005-0000-0000-0000A9000000}"/>
    <cellStyle name="Обычный 15 3 4" xfId="681" xr:uid="{00000000-0005-0000-0000-0000AA000000}"/>
    <cellStyle name="Обычный 15 3 4 2" xfId="1710" xr:uid="{00000000-0005-0000-0000-0000AB000000}"/>
    <cellStyle name="Обычный 15 3 4 2 2" xfId="6560" xr:uid="{00000000-0005-0000-0000-0000AC000000}"/>
    <cellStyle name="Обычный 15 3 4 3" xfId="2659" xr:uid="{00000000-0005-0000-0000-0000AD000000}"/>
    <cellStyle name="Обычный 15 3 5" xfId="682" xr:uid="{00000000-0005-0000-0000-0000AE000000}"/>
    <cellStyle name="Обычный 15 3 5 2" xfId="6555" xr:uid="{00000000-0005-0000-0000-0000AF000000}"/>
    <cellStyle name="Обычный 15 3 6" xfId="2072" xr:uid="{00000000-0005-0000-0000-0000B0000000}"/>
    <cellStyle name="Обычный 15 4" xfId="391" xr:uid="{00000000-0005-0000-0000-0000B1000000}"/>
    <cellStyle name="Обычный 15 4 2" xfId="683" xr:uid="{00000000-0005-0000-0000-0000B2000000}"/>
    <cellStyle name="Обычный 15 4 2 2" xfId="6561" xr:uid="{00000000-0005-0000-0000-0000B3000000}"/>
    <cellStyle name="Обычный 15 4 3" xfId="2354" xr:uid="{00000000-0005-0000-0000-0000B4000000}"/>
    <cellStyle name="Обычный 15 5" xfId="684" xr:uid="{00000000-0005-0000-0000-0000B5000000}"/>
    <cellStyle name="Обычный 15 5 2" xfId="1711" xr:uid="{00000000-0005-0000-0000-0000B6000000}"/>
    <cellStyle name="Обычный 15 5 2 2" xfId="6562" xr:uid="{00000000-0005-0000-0000-0000B7000000}"/>
    <cellStyle name="Обычный 15 5 3" xfId="2660" xr:uid="{00000000-0005-0000-0000-0000B8000000}"/>
    <cellStyle name="Обычный 15 6" xfId="685" xr:uid="{00000000-0005-0000-0000-0000B9000000}"/>
    <cellStyle name="Обычный 15 6 2" xfId="6554" xr:uid="{00000000-0005-0000-0000-0000BA000000}"/>
    <cellStyle name="Обычный 15 7" xfId="2071" xr:uid="{00000000-0005-0000-0000-0000BB000000}"/>
    <cellStyle name="Обычный 16" xfId="19" xr:uid="{00000000-0005-0000-0000-0000BC000000}"/>
    <cellStyle name="Обычный 16 2" xfId="20" xr:uid="{00000000-0005-0000-0000-0000BD000000}"/>
    <cellStyle name="Обычный 16 2 2" xfId="273" xr:uid="{00000000-0005-0000-0000-0000BE000000}"/>
    <cellStyle name="Обычный 16 2 2 2" xfId="376" xr:uid="{00000000-0005-0000-0000-0000BF000000}"/>
    <cellStyle name="Обычный 16 2 2 2 2" xfId="651" xr:uid="{00000000-0005-0000-0000-0000C0000000}"/>
    <cellStyle name="Обычный 16 2 2 2 2 2" xfId="686" xr:uid="{00000000-0005-0000-0000-0000C1000000}"/>
    <cellStyle name="Обычный 16 2 2 2 2 2 2" xfId="6567" xr:uid="{00000000-0005-0000-0000-0000C2000000}"/>
    <cellStyle name="Обычный 16 2 2 2 2 3" xfId="2463" xr:uid="{00000000-0005-0000-0000-0000C3000000}"/>
    <cellStyle name="Обычный 16 2 2 2 3" xfId="687" xr:uid="{00000000-0005-0000-0000-0000C4000000}"/>
    <cellStyle name="Обычный 16 2 2 2 3 2" xfId="1712" xr:uid="{00000000-0005-0000-0000-0000C5000000}"/>
    <cellStyle name="Обычный 16 2 2 2 3 2 2" xfId="6568" xr:uid="{00000000-0005-0000-0000-0000C6000000}"/>
    <cellStyle name="Обычный 16 2 2 2 3 3" xfId="2661" xr:uid="{00000000-0005-0000-0000-0000C7000000}"/>
    <cellStyle name="Обычный 16 2 2 2 4" xfId="688" xr:uid="{00000000-0005-0000-0000-0000C8000000}"/>
    <cellStyle name="Обычный 16 2 2 2 4 2" xfId="6566" xr:uid="{00000000-0005-0000-0000-0000C9000000}"/>
    <cellStyle name="Обычный 16 2 2 2 5" xfId="2077" xr:uid="{00000000-0005-0000-0000-0000CA000000}"/>
    <cellStyle name="Обычный 16 2 2 3" xfId="550" xr:uid="{00000000-0005-0000-0000-0000CB000000}"/>
    <cellStyle name="Обычный 16 2 2 3 2" xfId="689" xr:uid="{00000000-0005-0000-0000-0000CC000000}"/>
    <cellStyle name="Обычный 16 2 2 3 2 2" xfId="6569" xr:uid="{00000000-0005-0000-0000-0000CD000000}"/>
    <cellStyle name="Обычный 16 2 2 3 3" xfId="2462" xr:uid="{00000000-0005-0000-0000-0000CE000000}"/>
    <cellStyle name="Обычный 16 2 2 4" xfId="690" xr:uid="{00000000-0005-0000-0000-0000CF000000}"/>
    <cellStyle name="Обычный 16 2 2 4 2" xfId="1713" xr:uid="{00000000-0005-0000-0000-0000D0000000}"/>
    <cellStyle name="Обычный 16 2 2 4 2 2" xfId="6570" xr:uid="{00000000-0005-0000-0000-0000D1000000}"/>
    <cellStyle name="Обычный 16 2 2 4 3" xfId="2662" xr:uid="{00000000-0005-0000-0000-0000D2000000}"/>
    <cellStyle name="Обычный 16 2 2 5" xfId="691" xr:uid="{00000000-0005-0000-0000-0000D3000000}"/>
    <cellStyle name="Обычный 16 2 2 5 2" xfId="6565" xr:uid="{00000000-0005-0000-0000-0000D4000000}"/>
    <cellStyle name="Обычный 16 2 2 6" xfId="2076" xr:uid="{00000000-0005-0000-0000-0000D5000000}"/>
    <cellStyle name="Обычный 16 2 3" xfId="394" xr:uid="{00000000-0005-0000-0000-0000D6000000}"/>
    <cellStyle name="Обычный 16 2 3 2" xfId="692" xr:uid="{00000000-0005-0000-0000-0000D7000000}"/>
    <cellStyle name="Обычный 16 2 3 2 2" xfId="6571" xr:uid="{00000000-0005-0000-0000-0000D8000000}"/>
    <cellStyle name="Обычный 16 2 3 3" xfId="2461" xr:uid="{00000000-0005-0000-0000-0000D9000000}"/>
    <cellStyle name="Обычный 16 2 4" xfId="693" xr:uid="{00000000-0005-0000-0000-0000DA000000}"/>
    <cellStyle name="Обычный 16 2 4 2" xfId="1714" xr:uid="{00000000-0005-0000-0000-0000DB000000}"/>
    <cellStyle name="Обычный 16 2 4 2 2" xfId="6572" xr:uid="{00000000-0005-0000-0000-0000DC000000}"/>
    <cellStyle name="Обычный 16 2 4 3" xfId="2663" xr:uid="{00000000-0005-0000-0000-0000DD000000}"/>
    <cellStyle name="Обычный 16 2 5" xfId="694" xr:uid="{00000000-0005-0000-0000-0000DE000000}"/>
    <cellStyle name="Обычный 16 2 5 2" xfId="6564" xr:uid="{00000000-0005-0000-0000-0000DF000000}"/>
    <cellStyle name="Обычный 16 2 6" xfId="2075" xr:uid="{00000000-0005-0000-0000-0000E0000000}"/>
    <cellStyle name="Обычный 16 3" xfId="21" xr:uid="{00000000-0005-0000-0000-0000E1000000}"/>
    <cellStyle name="Обычный 16 3 2" xfId="377" xr:uid="{00000000-0005-0000-0000-0000E2000000}"/>
    <cellStyle name="Обычный 16 3 2 2" xfId="652" xr:uid="{00000000-0005-0000-0000-0000E3000000}"/>
    <cellStyle name="Обычный 16 3 2 2 2" xfId="695" xr:uid="{00000000-0005-0000-0000-0000E4000000}"/>
    <cellStyle name="Обычный 16 3 2 2 2 2" xfId="6575" xr:uid="{00000000-0005-0000-0000-0000E5000000}"/>
    <cellStyle name="Обычный 16 3 2 2 3" xfId="2465" xr:uid="{00000000-0005-0000-0000-0000E6000000}"/>
    <cellStyle name="Обычный 16 3 2 3" xfId="696" xr:uid="{00000000-0005-0000-0000-0000E7000000}"/>
    <cellStyle name="Обычный 16 3 2 3 2" xfId="1715" xr:uid="{00000000-0005-0000-0000-0000E8000000}"/>
    <cellStyle name="Обычный 16 3 2 3 2 2" xfId="6576" xr:uid="{00000000-0005-0000-0000-0000E9000000}"/>
    <cellStyle name="Обычный 16 3 2 3 3" xfId="2664" xr:uid="{00000000-0005-0000-0000-0000EA000000}"/>
    <cellStyle name="Обычный 16 3 2 4" xfId="697" xr:uid="{00000000-0005-0000-0000-0000EB000000}"/>
    <cellStyle name="Обычный 16 3 2 4 2" xfId="6574" xr:uid="{00000000-0005-0000-0000-0000EC000000}"/>
    <cellStyle name="Обычный 16 3 2 5" xfId="2078" xr:uid="{00000000-0005-0000-0000-0000ED000000}"/>
    <cellStyle name="Обычный 16 3 3" xfId="395" xr:uid="{00000000-0005-0000-0000-0000EE000000}"/>
    <cellStyle name="Обычный 16 3 3 2" xfId="698" xr:uid="{00000000-0005-0000-0000-0000EF000000}"/>
    <cellStyle name="Обычный 16 3 3 2 2" xfId="6577" xr:uid="{00000000-0005-0000-0000-0000F0000000}"/>
    <cellStyle name="Обычный 16 3 3 3" xfId="2464" xr:uid="{00000000-0005-0000-0000-0000F1000000}"/>
    <cellStyle name="Обычный 16 3 4" xfId="699" xr:uid="{00000000-0005-0000-0000-0000F2000000}"/>
    <cellStyle name="Обычный 16 3 4 2" xfId="1716" xr:uid="{00000000-0005-0000-0000-0000F3000000}"/>
    <cellStyle name="Обычный 16 3 4 2 2" xfId="6578" xr:uid="{00000000-0005-0000-0000-0000F4000000}"/>
    <cellStyle name="Обычный 16 3 4 3" xfId="2665" xr:uid="{00000000-0005-0000-0000-0000F5000000}"/>
    <cellStyle name="Обычный 16 3 5" xfId="700" xr:uid="{00000000-0005-0000-0000-0000F6000000}"/>
    <cellStyle name="Обычный 16 3 5 2" xfId="6573" xr:uid="{00000000-0005-0000-0000-0000F7000000}"/>
    <cellStyle name="Обычный 16 3 6" xfId="1682" xr:uid="{00000000-0005-0000-0000-0000F8000000}"/>
    <cellStyle name="Обычный 16 4" xfId="22" xr:uid="{00000000-0005-0000-0000-0000F9000000}"/>
    <cellStyle name="Обычный 16 4 2" xfId="396" xr:uid="{00000000-0005-0000-0000-0000FA000000}"/>
    <cellStyle name="Обычный 16 4 2 2" xfId="701" xr:uid="{00000000-0005-0000-0000-0000FB000000}"/>
    <cellStyle name="Обычный 16 4 2 2 2" xfId="6580" xr:uid="{00000000-0005-0000-0000-0000FC000000}"/>
    <cellStyle name="Обычный 16 4 2 3" xfId="2466" xr:uid="{00000000-0005-0000-0000-0000FD000000}"/>
    <cellStyle name="Обычный 16 4 3" xfId="702" xr:uid="{00000000-0005-0000-0000-0000FE000000}"/>
    <cellStyle name="Обычный 16 4 3 2" xfId="1717" xr:uid="{00000000-0005-0000-0000-0000FF000000}"/>
    <cellStyle name="Обычный 16 4 3 2 2" xfId="6581" xr:uid="{00000000-0005-0000-0000-000000010000}"/>
    <cellStyle name="Обычный 16 4 3 3" xfId="2666" xr:uid="{00000000-0005-0000-0000-000001010000}"/>
    <cellStyle name="Обычный 16 4 4" xfId="703" xr:uid="{00000000-0005-0000-0000-000002010000}"/>
    <cellStyle name="Обычный 16 4 4 2" xfId="6579" xr:uid="{00000000-0005-0000-0000-000003010000}"/>
    <cellStyle name="Обычный 16 4 5" xfId="2079" xr:uid="{00000000-0005-0000-0000-000004010000}"/>
    <cellStyle name="Обычный 16 5" xfId="274" xr:uid="{00000000-0005-0000-0000-000005010000}"/>
    <cellStyle name="Обычный 16 5 2" xfId="275" xr:uid="{00000000-0005-0000-0000-000006010000}"/>
    <cellStyle name="Обычный 16 5 2 2" xfId="552" xr:uid="{00000000-0005-0000-0000-000007010000}"/>
    <cellStyle name="Обычный 16 5 2 2 2" xfId="704" xr:uid="{00000000-0005-0000-0000-000008010000}"/>
    <cellStyle name="Обычный 16 5 2 2 2 2" xfId="705" xr:uid="{00000000-0005-0000-0000-000009010000}"/>
    <cellStyle name="Обычный 16 5 2 2 2 2 2" xfId="706" xr:uid="{00000000-0005-0000-0000-00000A010000}"/>
    <cellStyle name="Обычный 16 5 2 2 2 2 2 2" xfId="1718" xr:uid="{00000000-0005-0000-0000-00000B010000}"/>
    <cellStyle name="Обычный 16 5 2 2 2 2 2 2 2" xfId="6587" xr:uid="{00000000-0005-0000-0000-00000C010000}"/>
    <cellStyle name="Обычный 16 5 2 2 2 2 2 3" xfId="2667" xr:uid="{00000000-0005-0000-0000-00000D010000}"/>
    <cellStyle name="Обычный 16 5 2 2 2 2 3" xfId="707" xr:uid="{00000000-0005-0000-0000-00000E010000}"/>
    <cellStyle name="Обычный 16 5 2 2 2 2 3 2" xfId="708" xr:uid="{00000000-0005-0000-0000-00000F010000}"/>
    <cellStyle name="Обычный 16 5 2 2 2 2 3 2 2" xfId="1720" xr:uid="{00000000-0005-0000-0000-000010010000}"/>
    <cellStyle name="Обычный 16 5 2 2 2 2 3 2 2 2" xfId="6589" xr:uid="{00000000-0005-0000-0000-000011010000}"/>
    <cellStyle name="Обычный 16 5 2 2 2 2 3 2 3" xfId="2669" xr:uid="{00000000-0005-0000-0000-000012010000}"/>
    <cellStyle name="Обычный 16 5 2 2 2 2 3 3" xfId="1719" xr:uid="{00000000-0005-0000-0000-000013010000}"/>
    <cellStyle name="Обычный 16 5 2 2 2 2 3 3 2" xfId="6588" xr:uid="{00000000-0005-0000-0000-000014010000}"/>
    <cellStyle name="Обычный 16 5 2 2 2 2 3 4" xfId="2668" xr:uid="{00000000-0005-0000-0000-000015010000}"/>
    <cellStyle name="Обычный 16 5 2 2 2 2 4" xfId="709" xr:uid="{00000000-0005-0000-0000-000016010000}"/>
    <cellStyle name="Обычный 16 5 2 2 2 2 4 2" xfId="6586" xr:uid="{00000000-0005-0000-0000-000017010000}"/>
    <cellStyle name="Обычный 16 5 2 2 2 2 5" xfId="2084" xr:uid="{00000000-0005-0000-0000-000018010000}"/>
    <cellStyle name="Обычный 16 5 2 2 2 3" xfId="710" xr:uid="{00000000-0005-0000-0000-000019010000}"/>
    <cellStyle name="Обычный 16 5 2 2 2 3 2" xfId="1721" xr:uid="{00000000-0005-0000-0000-00001A010000}"/>
    <cellStyle name="Обычный 16 5 2 2 2 3 2 2" xfId="6590" xr:uid="{00000000-0005-0000-0000-00001B010000}"/>
    <cellStyle name="Обычный 16 5 2 2 2 3 3" xfId="2670" xr:uid="{00000000-0005-0000-0000-00001C010000}"/>
    <cellStyle name="Обычный 16 5 2 2 2 4" xfId="711" xr:uid="{00000000-0005-0000-0000-00001D010000}"/>
    <cellStyle name="Обычный 16 5 2 2 2 4 2" xfId="6585" xr:uid="{00000000-0005-0000-0000-00001E010000}"/>
    <cellStyle name="Обычный 16 5 2 2 2 5" xfId="2083" xr:uid="{00000000-0005-0000-0000-00001F010000}"/>
    <cellStyle name="Обычный 16 5 2 2 3" xfId="712" xr:uid="{00000000-0005-0000-0000-000020010000}"/>
    <cellStyle name="Обычный 16 5 2 2 3 2" xfId="713" xr:uid="{00000000-0005-0000-0000-000021010000}"/>
    <cellStyle name="Обычный 16 5 2 2 3 2 2" xfId="1722" xr:uid="{00000000-0005-0000-0000-000022010000}"/>
    <cellStyle name="Обычный 16 5 2 2 3 2 2 2" xfId="6592" xr:uid="{00000000-0005-0000-0000-000023010000}"/>
    <cellStyle name="Обычный 16 5 2 2 3 2 3" xfId="2671" xr:uid="{00000000-0005-0000-0000-000024010000}"/>
    <cellStyle name="Обычный 16 5 2 2 3 3" xfId="714" xr:uid="{00000000-0005-0000-0000-000025010000}"/>
    <cellStyle name="Обычный 16 5 2 2 3 3 2" xfId="6591" xr:uid="{00000000-0005-0000-0000-000026010000}"/>
    <cellStyle name="Обычный 16 5 2 2 3 4" xfId="2085" xr:uid="{00000000-0005-0000-0000-000027010000}"/>
    <cellStyle name="Обычный 16 5 2 2 4" xfId="715" xr:uid="{00000000-0005-0000-0000-000028010000}"/>
    <cellStyle name="Обычный 16 5 2 2 4 2" xfId="1723" xr:uid="{00000000-0005-0000-0000-000029010000}"/>
    <cellStyle name="Обычный 16 5 2 2 4 2 2" xfId="6593" xr:uid="{00000000-0005-0000-0000-00002A010000}"/>
    <cellStyle name="Обычный 16 5 2 2 4 3" xfId="2672" xr:uid="{00000000-0005-0000-0000-00002B010000}"/>
    <cellStyle name="Обычный 16 5 2 2 5" xfId="716" xr:uid="{00000000-0005-0000-0000-00002C010000}"/>
    <cellStyle name="Обычный 16 5 2 2 5 2" xfId="6584" xr:uid="{00000000-0005-0000-0000-00002D010000}"/>
    <cellStyle name="Обычный 16 5 2 2 6" xfId="2082" xr:uid="{00000000-0005-0000-0000-00002E010000}"/>
    <cellStyle name="Обычный 16 5 2 3" xfId="717" xr:uid="{00000000-0005-0000-0000-00002F010000}"/>
    <cellStyle name="Обычный 16 5 2 3 2" xfId="718" xr:uid="{00000000-0005-0000-0000-000030010000}"/>
    <cellStyle name="Обычный 16 5 2 3 2 2" xfId="6594" xr:uid="{00000000-0005-0000-0000-000031010000}"/>
    <cellStyle name="Обычный 16 5 2 3 3" xfId="2468" xr:uid="{00000000-0005-0000-0000-000032010000}"/>
    <cellStyle name="Обычный 16 5 2 4" xfId="719" xr:uid="{00000000-0005-0000-0000-000033010000}"/>
    <cellStyle name="Обычный 16 5 2 4 2" xfId="1724" xr:uid="{00000000-0005-0000-0000-000034010000}"/>
    <cellStyle name="Обычный 16 5 2 4 2 2" xfId="6595" xr:uid="{00000000-0005-0000-0000-000035010000}"/>
    <cellStyle name="Обычный 16 5 2 4 3" xfId="2673" xr:uid="{00000000-0005-0000-0000-000036010000}"/>
    <cellStyle name="Обычный 16 5 2 5" xfId="720" xr:uid="{00000000-0005-0000-0000-000037010000}"/>
    <cellStyle name="Обычный 16 5 2 5 2" xfId="6583" xr:uid="{00000000-0005-0000-0000-000038010000}"/>
    <cellStyle name="Обычный 16 5 2 6" xfId="2081" xr:uid="{00000000-0005-0000-0000-000039010000}"/>
    <cellStyle name="Обычный 16 5 3" xfId="551" xr:uid="{00000000-0005-0000-0000-00003A010000}"/>
    <cellStyle name="Обычный 16 5 3 2" xfId="721" xr:uid="{00000000-0005-0000-0000-00003B010000}"/>
    <cellStyle name="Обычный 16 5 3 2 2" xfId="6596" xr:uid="{00000000-0005-0000-0000-00003C010000}"/>
    <cellStyle name="Обычный 16 5 3 3" xfId="2467" xr:uid="{00000000-0005-0000-0000-00003D010000}"/>
    <cellStyle name="Обычный 16 5 4" xfId="722" xr:uid="{00000000-0005-0000-0000-00003E010000}"/>
    <cellStyle name="Обычный 16 5 4 2" xfId="1725" xr:uid="{00000000-0005-0000-0000-00003F010000}"/>
    <cellStyle name="Обычный 16 5 4 2 2" xfId="6597" xr:uid="{00000000-0005-0000-0000-000040010000}"/>
    <cellStyle name="Обычный 16 5 4 3" xfId="2674" xr:uid="{00000000-0005-0000-0000-000041010000}"/>
    <cellStyle name="Обычный 16 5 5" xfId="723" xr:uid="{00000000-0005-0000-0000-000042010000}"/>
    <cellStyle name="Обычный 16 5 5 2" xfId="6582" xr:uid="{00000000-0005-0000-0000-000043010000}"/>
    <cellStyle name="Обычный 16 5 6" xfId="2080" xr:uid="{00000000-0005-0000-0000-000044010000}"/>
    <cellStyle name="Обычный 16 6" xfId="393" xr:uid="{00000000-0005-0000-0000-000045010000}"/>
    <cellStyle name="Обычный 16 6 2" xfId="724" xr:uid="{00000000-0005-0000-0000-000046010000}"/>
    <cellStyle name="Обычный 16 6 2 2" xfId="6598" xr:uid="{00000000-0005-0000-0000-000047010000}"/>
    <cellStyle name="Обычный 16 6 3" xfId="2355" xr:uid="{00000000-0005-0000-0000-000048010000}"/>
    <cellStyle name="Обычный 16 7" xfId="725" xr:uid="{00000000-0005-0000-0000-000049010000}"/>
    <cellStyle name="Обычный 16 7 2" xfId="1726" xr:uid="{00000000-0005-0000-0000-00004A010000}"/>
    <cellStyle name="Обычный 16 7 2 2" xfId="6599" xr:uid="{00000000-0005-0000-0000-00004B010000}"/>
    <cellStyle name="Обычный 16 7 3" xfId="2675" xr:uid="{00000000-0005-0000-0000-00004C010000}"/>
    <cellStyle name="Обычный 16 8" xfId="726" xr:uid="{00000000-0005-0000-0000-00004D010000}"/>
    <cellStyle name="Обычный 16 8 2" xfId="6563" xr:uid="{00000000-0005-0000-0000-00004E010000}"/>
    <cellStyle name="Обычный 16 9" xfId="2074" xr:uid="{00000000-0005-0000-0000-00004F010000}"/>
    <cellStyle name="Обычный 17" xfId="23" xr:uid="{00000000-0005-0000-0000-000050010000}"/>
    <cellStyle name="Обычный 17 2" xfId="276" xr:uid="{00000000-0005-0000-0000-000051010000}"/>
    <cellStyle name="Обычный 17 2 2" xfId="553" xr:uid="{00000000-0005-0000-0000-000052010000}"/>
    <cellStyle name="Обычный 17 2 2 2" xfId="727" xr:uid="{00000000-0005-0000-0000-000053010000}"/>
    <cellStyle name="Обычный 17 2 2 2 2" xfId="6601" xr:uid="{00000000-0005-0000-0000-000054010000}"/>
    <cellStyle name="Обычный 17 2 2 3" xfId="2469" xr:uid="{00000000-0005-0000-0000-000055010000}"/>
    <cellStyle name="Обычный 17 2 3" xfId="728" xr:uid="{00000000-0005-0000-0000-000056010000}"/>
    <cellStyle name="Обычный 17 2 3 2" xfId="1727" xr:uid="{00000000-0005-0000-0000-000057010000}"/>
    <cellStyle name="Обычный 17 2 3 2 2" xfId="6602" xr:uid="{00000000-0005-0000-0000-000058010000}"/>
    <cellStyle name="Обычный 17 2 3 3" xfId="2676" xr:uid="{00000000-0005-0000-0000-000059010000}"/>
    <cellStyle name="Обычный 17 2 4" xfId="729" xr:uid="{00000000-0005-0000-0000-00005A010000}"/>
    <cellStyle name="Обычный 17 2 4 2" xfId="6600" xr:uid="{00000000-0005-0000-0000-00005B010000}"/>
    <cellStyle name="Обычный 17 2 5" xfId="2087" xr:uid="{00000000-0005-0000-0000-00005C010000}"/>
    <cellStyle name="Обычный 17 3" xfId="397" xr:uid="{00000000-0005-0000-0000-00005D010000}"/>
    <cellStyle name="Обычный 17 3 2" xfId="730" xr:uid="{00000000-0005-0000-0000-00005E010000}"/>
    <cellStyle name="Обычный 17 3 2 2" xfId="3050" xr:uid="{00000000-0005-0000-0000-00005F010000}"/>
    <cellStyle name="Обычный 17 3 3" xfId="2356" xr:uid="{00000000-0005-0000-0000-000060010000}"/>
    <cellStyle name="Обычный 17 4" xfId="731" xr:uid="{00000000-0005-0000-0000-000061010000}"/>
    <cellStyle name="Обычный 17 4 2" xfId="1728" xr:uid="{00000000-0005-0000-0000-000062010000}"/>
    <cellStyle name="Обычный 17 4 2 2" xfId="3051" xr:uid="{00000000-0005-0000-0000-000063010000}"/>
    <cellStyle name="Обычный 17 4 3" xfId="2677" xr:uid="{00000000-0005-0000-0000-000064010000}"/>
    <cellStyle name="Обычный 17 5" xfId="732" xr:uid="{00000000-0005-0000-0000-000065010000}"/>
    <cellStyle name="Обычный 17 5 2" xfId="3053" xr:uid="{00000000-0005-0000-0000-000066010000}"/>
    <cellStyle name="Обычный 17 5 3" xfId="3054" xr:uid="{00000000-0005-0000-0000-000067010000}"/>
    <cellStyle name="Обычный 17 5 4" xfId="3052" xr:uid="{00000000-0005-0000-0000-000068010000}"/>
    <cellStyle name="Обычный 17 6" xfId="3055" xr:uid="{00000000-0005-0000-0000-000069010000}"/>
    <cellStyle name="Обычный 17 6 2" xfId="3056" xr:uid="{00000000-0005-0000-0000-00006A010000}"/>
    <cellStyle name="Обычный 17 7" xfId="3057" xr:uid="{00000000-0005-0000-0000-00006B010000}"/>
    <cellStyle name="Обычный 17 8" xfId="2086" xr:uid="{00000000-0005-0000-0000-00006C010000}"/>
    <cellStyle name="Обычный 18" xfId="261" xr:uid="{00000000-0005-0000-0000-00006D010000}"/>
    <cellStyle name="Обычный 18 2" xfId="277" xr:uid="{00000000-0005-0000-0000-00006E010000}"/>
    <cellStyle name="Обычный 18 2 2" xfId="278" xr:uid="{00000000-0005-0000-0000-00006F010000}"/>
    <cellStyle name="Обычный 18 2 2 2" xfId="733" xr:uid="{00000000-0005-0000-0000-000070010000}"/>
    <cellStyle name="Обычный 18 2 2 2 2" xfId="1700" xr:uid="{00000000-0005-0000-0000-000071010000}"/>
    <cellStyle name="Обычный 18 2 2 3" xfId="1729" xr:uid="{00000000-0005-0000-0000-000072010000}"/>
    <cellStyle name="Обычный 18 2 2 3 2" xfId="2678" xr:uid="{00000000-0005-0000-0000-000073010000}"/>
    <cellStyle name="Обычный 18 2 3" xfId="554" xr:uid="{00000000-0005-0000-0000-000074010000}"/>
    <cellStyle name="Обычный 18 2 3 2" xfId="734" xr:uid="{00000000-0005-0000-0000-000075010000}"/>
    <cellStyle name="Обычный 18 2 3 2 2" xfId="735" xr:uid="{00000000-0005-0000-0000-000076010000}"/>
    <cellStyle name="Обычный 18 2 3 2 2 2" xfId="736" xr:uid="{00000000-0005-0000-0000-000077010000}"/>
    <cellStyle name="Обычный 18 2 3 2 2 2 2" xfId="737" xr:uid="{00000000-0005-0000-0000-000078010000}"/>
    <cellStyle name="Обычный 18 2 3 2 2 2 2 2" xfId="1731" xr:uid="{00000000-0005-0000-0000-000079010000}"/>
    <cellStyle name="Обычный 18 2 3 2 2 2 2 2 2" xfId="6609" xr:uid="{00000000-0005-0000-0000-00007A010000}"/>
    <cellStyle name="Обычный 18 2 3 2 2 2 2 3" xfId="2680" xr:uid="{00000000-0005-0000-0000-00007B010000}"/>
    <cellStyle name="Обычный 18 2 3 2 2 2 3" xfId="1605" xr:uid="{00000000-0005-0000-0000-00007C010000}"/>
    <cellStyle name="Обычный 18 2 3 2 2 2 3 2" xfId="6608" xr:uid="{00000000-0005-0000-0000-00007D010000}"/>
    <cellStyle name="Обычный 18 2 3 2 2 2 4" xfId="1611" xr:uid="{00000000-0005-0000-0000-00007E010000}"/>
    <cellStyle name="Обычный 18 2 3 2 2 2 4 2" xfId="1685" xr:uid="{00000000-0005-0000-0000-00007F010000}"/>
    <cellStyle name="Обычный 18 2 3 2 2 2 4 5" xfId="1691" xr:uid="{00000000-0005-0000-0000-000080010000}"/>
    <cellStyle name="Обычный 18 2 3 2 2 2 5" xfId="1623" xr:uid="{00000000-0005-0000-0000-000081010000}"/>
    <cellStyle name="Обычный 18 2 3 2 2 2 5 2" xfId="1624" xr:uid="{00000000-0005-0000-0000-000082010000}"/>
    <cellStyle name="Обычный 18 2 3 2 2 2 5 2 2" xfId="1625" xr:uid="{00000000-0005-0000-0000-000083010000}"/>
    <cellStyle name="Обычный 18 2 3 2 2 2 5 2 2 2" xfId="1626" xr:uid="{00000000-0005-0000-0000-000084010000}"/>
    <cellStyle name="Обычный 18 2 3 2 2 2 5 2 2 2 3 2 2 2 8" xfId="1692" xr:uid="{00000000-0005-0000-0000-000085010000}"/>
    <cellStyle name="Обычный 18 2 3 2 2 2 6" xfId="1627" xr:uid="{00000000-0005-0000-0000-000086010000}"/>
    <cellStyle name="Обычный 18 2 3 2 2 3" xfId="738" xr:uid="{00000000-0005-0000-0000-000087010000}"/>
    <cellStyle name="Обычный 18 2 3 2 2 3 2" xfId="1732" xr:uid="{00000000-0005-0000-0000-000088010000}"/>
    <cellStyle name="Обычный 18 2 3 2 2 3 2 2" xfId="6610" xr:uid="{00000000-0005-0000-0000-000089010000}"/>
    <cellStyle name="Обычный 18 2 3 2 2 3 3" xfId="2681" xr:uid="{00000000-0005-0000-0000-00008A010000}"/>
    <cellStyle name="Обычный 18 2 3 2 2 4" xfId="1730" xr:uid="{00000000-0005-0000-0000-00008B010000}"/>
    <cellStyle name="Обычный 18 2 3 2 2 4 2" xfId="6607" xr:uid="{00000000-0005-0000-0000-00008C010000}"/>
    <cellStyle name="Обычный 18 2 3 2 2 5" xfId="2679" xr:uid="{00000000-0005-0000-0000-00008D010000}"/>
    <cellStyle name="Обычный 18 2 3 2 3" xfId="739" xr:uid="{00000000-0005-0000-0000-00008E010000}"/>
    <cellStyle name="Обычный 18 2 3 2 3 2" xfId="1733" xr:uid="{00000000-0005-0000-0000-00008F010000}"/>
    <cellStyle name="Обычный 18 2 3 2 3 2 2" xfId="6611" xr:uid="{00000000-0005-0000-0000-000090010000}"/>
    <cellStyle name="Обычный 18 2 3 2 3 3" xfId="2682" xr:uid="{00000000-0005-0000-0000-000091010000}"/>
    <cellStyle name="Обычный 18 2 3 2 4" xfId="740" xr:uid="{00000000-0005-0000-0000-000092010000}"/>
    <cellStyle name="Обычный 18 2 3 2 4 2" xfId="6606" xr:uid="{00000000-0005-0000-0000-000093010000}"/>
    <cellStyle name="Обычный 18 2 3 2 5" xfId="2091" xr:uid="{00000000-0005-0000-0000-000094010000}"/>
    <cellStyle name="Обычный 18 2 3 3" xfId="741" xr:uid="{00000000-0005-0000-0000-000095010000}"/>
    <cellStyle name="Обычный 18 2 3 3 2" xfId="1734" xr:uid="{00000000-0005-0000-0000-000096010000}"/>
    <cellStyle name="Обычный 18 2 3 3 2 2" xfId="6612" xr:uid="{00000000-0005-0000-0000-000097010000}"/>
    <cellStyle name="Обычный 18 2 3 3 3" xfId="2683" xr:uid="{00000000-0005-0000-0000-000098010000}"/>
    <cellStyle name="Обычный 18 2 3 4" xfId="742" xr:uid="{00000000-0005-0000-0000-000099010000}"/>
    <cellStyle name="Обычный 18 2 3 4 2" xfId="6605" xr:uid="{00000000-0005-0000-0000-00009A010000}"/>
    <cellStyle name="Обычный 18 2 3 5" xfId="2090" xr:uid="{00000000-0005-0000-0000-00009B010000}"/>
    <cellStyle name="Обычный 18 2 4" xfId="743" xr:uid="{00000000-0005-0000-0000-00009C010000}"/>
    <cellStyle name="Обычный 18 2 4 2" xfId="744" xr:uid="{00000000-0005-0000-0000-00009D010000}"/>
    <cellStyle name="Обычный 18 2 4 2 2" xfId="6613" xr:uid="{00000000-0005-0000-0000-00009E010000}"/>
    <cellStyle name="Обычный 18 2 4 3" xfId="2471" xr:uid="{00000000-0005-0000-0000-00009F010000}"/>
    <cellStyle name="Обычный 18 2 5" xfId="745" xr:uid="{00000000-0005-0000-0000-0000A0010000}"/>
    <cellStyle name="Обычный 18 2 5 2" xfId="1735" xr:uid="{00000000-0005-0000-0000-0000A1010000}"/>
    <cellStyle name="Обычный 18 2 5 2 2" xfId="6614" xr:uid="{00000000-0005-0000-0000-0000A2010000}"/>
    <cellStyle name="Обычный 18 2 5 3" xfId="2684" xr:uid="{00000000-0005-0000-0000-0000A3010000}"/>
    <cellStyle name="Обычный 18 2 6" xfId="746" xr:uid="{00000000-0005-0000-0000-0000A4010000}"/>
    <cellStyle name="Обычный 18 2 6 2" xfId="6604" xr:uid="{00000000-0005-0000-0000-0000A5010000}"/>
    <cellStyle name="Обычный 18 2 7" xfId="2089" xr:uid="{00000000-0005-0000-0000-0000A6010000}"/>
    <cellStyle name="Обычный 18 3" xfId="279" xr:uid="{00000000-0005-0000-0000-0000A7010000}"/>
    <cellStyle name="Обычный 18 3 2" xfId="555" xr:uid="{00000000-0005-0000-0000-0000A8010000}"/>
    <cellStyle name="Обычный 18 3 2 2" xfId="747" xr:uid="{00000000-0005-0000-0000-0000A9010000}"/>
    <cellStyle name="Обычный 18 3 2 2 2" xfId="6616" xr:uid="{00000000-0005-0000-0000-0000AA010000}"/>
    <cellStyle name="Обычный 18 3 2 3" xfId="2472" xr:uid="{00000000-0005-0000-0000-0000AB010000}"/>
    <cellStyle name="Обычный 18 3 3" xfId="748" xr:uid="{00000000-0005-0000-0000-0000AC010000}"/>
    <cellStyle name="Обычный 18 3 3 2" xfId="1736" xr:uid="{00000000-0005-0000-0000-0000AD010000}"/>
    <cellStyle name="Обычный 18 3 3 2 2" xfId="6617" xr:uid="{00000000-0005-0000-0000-0000AE010000}"/>
    <cellStyle name="Обычный 18 3 3 3" xfId="2685" xr:uid="{00000000-0005-0000-0000-0000AF010000}"/>
    <cellStyle name="Обычный 18 3 4" xfId="749" xr:uid="{00000000-0005-0000-0000-0000B0010000}"/>
    <cellStyle name="Обычный 18 3 4 2" xfId="6615" xr:uid="{00000000-0005-0000-0000-0000B1010000}"/>
    <cellStyle name="Обычный 18 3 5" xfId="2092" xr:uid="{00000000-0005-0000-0000-0000B2010000}"/>
    <cellStyle name="Обычный 18 4" xfId="280" xr:uid="{00000000-0005-0000-0000-0000B3010000}"/>
    <cellStyle name="Обычный 18 4 2" xfId="556" xr:uid="{00000000-0005-0000-0000-0000B4010000}"/>
    <cellStyle name="Обычный 18 4 2 2" xfId="750" xr:uid="{00000000-0005-0000-0000-0000B5010000}"/>
    <cellStyle name="Обычный 18 4 2 2 2" xfId="751" xr:uid="{00000000-0005-0000-0000-0000B6010000}"/>
    <cellStyle name="Обычный 18 4 2 2 2 2" xfId="1737" xr:uid="{00000000-0005-0000-0000-0000B7010000}"/>
    <cellStyle name="Обычный 18 4 2 2 2 2 2" xfId="6621" xr:uid="{00000000-0005-0000-0000-0000B8010000}"/>
    <cellStyle name="Обычный 18 4 2 2 2 3" xfId="2686" xr:uid="{00000000-0005-0000-0000-0000B9010000}"/>
    <cellStyle name="Обычный 18 4 2 2 3" xfId="752" xr:uid="{00000000-0005-0000-0000-0000BA010000}"/>
    <cellStyle name="Обычный 18 4 2 2 3 2" xfId="1738" xr:uid="{00000000-0005-0000-0000-0000BB010000}"/>
    <cellStyle name="Обычный 18 4 2 2 3 2 2" xfId="6622" xr:uid="{00000000-0005-0000-0000-0000BC010000}"/>
    <cellStyle name="Обычный 18 4 2 2 3 3" xfId="2687" xr:uid="{00000000-0005-0000-0000-0000BD010000}"/>
    <cellStyle name="Обычный 18 4 2 2 4" xfId="753" xr:uid="{00000000-0005-0000-0000-0000BE010000}"/>
    <cellStyle name="Обычный 18 4 2 2 4 2" xfId="6620" xr:uid="{00000000-0005-0000-0000-0000BF010000}"/>
    <cellStyle name="Обычный 18 4 2 2 5" xfId="2095" xr:uid="{00000000-0005-0000-0000-0000C0010000}"/>
    <cellStyle name="Обычный 18 4 2 3" xfId="754" xr:uid="{00000000-0005-0000-0000-0000C1010000}"/>
    <cellStyle name="Обычный 18 4 2 3 2" xfId="1739" xr:uid="{00000000-0005-0000-0000-0000C2010000}"/>
    <cellStyle name="Обычный 18 4 2 3 2 2" xfId="6623" xr:uid="{00000000-0005-0000-0000-0000C3010000}"/>
    <cellStyle name="Обычный 18 4 2 3 3" xfId="2688" xr:uid="{00000000-0005-0000-0000-0000C4010000}"/>
    <cellStyle name="Обычный 18 4 2 4" xfId="755" xr:uid="{00000000-0005-0000-0000-0000C5010000}"/>
    <cellStyle name="Обычный 18 4 2 4 2" xfId="6619" xr:uid="{00000000-0005-0000-0000-0000C6010000}"/>
    <cellStyle name="Обычный 18 4 2 5" xfId="2094" xr:uid="{00000000-0005-0000-0000-0000C7010000}"/>
    <cellStyle name="Обычный 18 4 3" xfId="756" xr:uid="{00000000-0005-0000-0000-0000C8010000}"/>
    <cellStyle name="Обычный 18 4 3 2" xfId="757" xr:uid="{00000000-0005-0000-0000-0000C9010000}"/>
    <cellStyle name="Обычный 18 4 3 2 2" xfId="6624" xr:uid="{00000000-0005-0000-0000-0000CA010000}"/>
    <cellStyle name="Обычный 18 4 3 3" xfId="2473" xr:uid="{00000000-0005-0000-0000-0000CB010000}"/>
    <cellStyle name="Обычный 18 4 4" xfId="758" xr:uid="{00000000-0005-0000-0000-0000CC010000}"/>
    <cellStyle name="Обычный 18 4 4 2" xfId="1740" xr:uid="{00000000-0005-0000-0000-0000CD010000}"/>
    <cellStyle name="Обычный 18 4 4 2 2" xfId="6625" xr:uid="{00000000-0005-0000-0000-0000CE010000}"/>
    <cellStyle name="Обычный 18 4 4 3" xfId="2689" xr:uid="{00000000-0005-0000-0000-0000CF010000}"/>
    <cellStyle name="Обычный 18 4 5" xfId="759" xr:uid="{00000000-0005-0000-0000-0000D0010000}"/>
    <cellStyle name="Обычный 18 4 5 2" xfId="6618" xr:uid="{00000000-0005-0000-0000-0000D1010000}"/>
    <cellStyle name="Обычный 18 4 6" xfId="2093" xr:uid="{00000000-0005-0000-0000-0000D2010000}"/>
    <cellStyle name="Обычный 18 5" xfId="541" xr:uid="{00000000-0005-0000-0000-0000D3010000}"/>
    <cellStyle name="Обычный 18 5 2" xfId="760" xr:uid="{00000000-0005-0000-0000-0000D4010000}"/>
    <cellStyle name="Обычный 18 5 2 2" xfId="6626" xr:uid="{00000000-0005-0000-0000-0000D5010000}"/>
    <cellStyle name="Обычный 18 5 3" xfId="2470" xr:uid="{00000000-0005-0000-0000-0000D6010000}"/>
    <cellStyle name="Обычный 18 6" xfId="761" xr:uid="{00000000-0005-0000-0000-0000D7010000}"/>
    <cellStyle name="Обычный 18 6 2" xfId="1741" xr:uid="{00000000-0005-0000-0000-0000D8010000}"/>
    <cellStyle name="Обычный 18 6 2 2" xfId="6627" xr:uid="{00000000-0005-0000-0000-0000D9010000}"/>
    <cellStyle name="Обычный 18 6 3" xfId="2690" xr:uid="{00000000-0005-0000-0000-0000DA010000}"/>
    <cellStyle name="Обычный 18 7" xfId="762" xr:uid="{00000000-0005-0000-0000-0000DB010000}"/>
    <cellStyle name="Обычный 18 7 2" xfId="6603" xr:uid="{00000000-0005-0000-0000-0000DC010000}"/>
    <cellStyle name="Обычный 18 8" xfId="2088" xr:uid="{00000000-0005-0000-0000-0000DD010000}"/>
    <cellStyle name="Обычный 19" xfId="2" xr:uid="{00000000-0005-0000-0000-0000DE010000}"/>
    <cellStyle name="Обычный 19 2" xfId="1690" xr:uid="{00000000-0005-0000-0000-0000DF010000}"/>
    <cellStyle name="Обычный 19 2 2" xfId="6539" xr:uid="{00000000-0005-0000-0000-0000E0010000}"/>
    <cellStyle name="Обычный 19 3" xfId="1742" xr:uid="{00000000-0005-0000-0000-0000E1010000}"/>
    <cellStyle name="Обычный 19 4" xfId="1694" xr:uid="{00000000-0005-0000-0000-0000E2010000}"/>
    <cellStyle name="Обычный 2" xfId="1" xr:uid="{00000000-0005-0000-0000-0000E3010000}"/>
    <cellStyle name="Обычный 2 10" xfId="25" xr:uid="{00000000-0005-0000-0000-0000E4010000}"/>
    <cellStyle name="Обычный 2 10 10" xfId="3058" xr:uid="{00000000-0005-0000-0000-0000E5010000}"/>
    <cellStyle name="Обычный 2 10 10 2" xfId="3059" xr:uid="{00000000-0005-0000-0000-0000E6010000}"/>
    <cellStyle name="Обычный 2 10 10 2 2" xfId="3060" xr:uid="{00000000-0005-0000-0000-0000E7010000}"/>
    <cellStyle name="Обычный 2 10 10 2 2 2" xfId="3061" xr:uid="{00000000-0005-0000-0000-0000E8010000}"/>
    <cellStyle name="Обычный 2 10 10 2 2 3" xfId="3062" xr:uid="{00000000-0005-0000-0000-0000E9010000}"/>
    <cellStyle name="Обычный 2 10 10 2 2 3 2" xfId="3063" xr:uid="{00000000-0005-0000-0000-0000EA010000}"/>
    <cellStyle name="Обычный 2 10 10 2 2 4" xfId="3064" xr:uid="{00000000-0005-0000-0000-0000EB010000}"/>
    <cellStyle name="Обычный 2 10 10 2 3" xfId="3065" xr:uid="{00000000-0005-0000-0000-0000EC010000}"/>
    <cellStyle name="Обычный 2 10 10 2 4" xfId="3066" xr:uid="{00000000-0005-0000-0000-0000ED010000}"/>
    <cellStyle name="Обычный 2 10 10 2 4 2" xfId="3067" xr:uid="{00000000-0005-0000-0000-0000EE010000}"/>
    <cellStyle name="Обычный 2 10 10 2 5" xfId="3068" xr:uid="{00000000-0005-0000-0000-0000EF010000}"/>
    <cellStyle name="Обычный 2 10 10 3" xfId="3069" xr:uid="{00000000-0005-0000-0000-0000F0010000}"/>
    <cellStyle name="Обычный 2 10 10 3 2" xfId="3070" xr:uid="{00000000-0005-0000-0000-0000F1010000}"/>
    <cellStyle name="Обычный 2 10 10 4" xfId="3071" xr:uid="{00000000-0005-0000-0000-0000F2010000}"/>
    <cellStyle name="Обычный 2 10 10 4 2" xfId="3072" xr:uid="{00000000-0005-0000-0000-0000F3010000}"/>
    <cellStyle name="Обычный 2 10 10 5" xfId="3073" xr:uid="{00000000-0005-0000-0000-0000F4010000}"/>
    <cellStyle name="Обычный 2 10 10 5 2" xfId="3074" xr:uid="{00000000-0005-0000-0000-0000F5010000}"/>
    <cellStyle name="Обычный 2 10 10 5 2 2" xfId="3075" xr:uid="{00000000-0005-0000-0000-0000F6010000}"/>
    <cellStyle name="Обычный 2 10 10 6" xfId="3076" xr:uid="{00000000-0005-0000-0000-0000F7010000}"/>
    <cellStyle name="Обычный 2 10 11" xfId="3077" xr:uid="{00000000-0005-0000-0000-0000F8010000}"/>
    <cellStyle name="Обычный 2 10 11 2" xfId="3078" xr:uid="{00000000-0005-0000-0000-0000F9010000}"/>
    <cellStyle name="Обычный 2 10 11 2 2" xfId="3079" xr:uid="{00000000-0005-0000-0000-0000FA010000}"/>
    <cellStyle name="Обычный 2 10 11 2 2 2" xfId="3080" xr:uid="{00000000-0005-0000-0000-0000FB010000}"/>
    <cellStyle name="Обычный 2 10 11 2 3" xfId="3081" xr:uid="{00000000-0005-0000-0000-0000FC010000}"/>
    <cellStyle name="Обычный 2 10 11 3" xfId="3082" xr:uid="{00000000-0005-0000-0000-0000FD010000}"/>
    <cellStyle name="Обычный 2 10 11 3 2" xfId="3083" xr:uid="{00000000-0005-0000-0000-0000FE010000}"/>
    <cellStyle name="Обычный 2 10 11 3 2 2" xfId="3084" xr:uid="{00000000-0005-0000-0000-0000FF010000}"/>
    <cellStyle name="Обычный 2 10 11 3 2 2 2" xfId="3085" xr:uid="{00000000-0005-0000-0000-000000020000}"/>
    <cellStyle name="Обычный 2 10 11 3 2 3" xfId="3086" xr:uid="{00000000-0005-0000-0000-000001020000}"/>
    <cellStyle name="Обычный 2 10 11 3 2 4" xfId="3087" xr:uid="{00000000-0005-0000-0000-000002020000}"/>
    <cellStyle name="Обычный 2 10 11 3 3" xfId="3088" xr:uid="{00000000-0005-0000-0000-000003020000}"/>
    <cellStyle name="Обычный 2 10 11 4" xfId="3089" xr:uid="{00000000-0005-0000-0000-000004020000}"/>
    <cellStyle name="Обычный 2 10 11 4 2" xfId="3090" xr:uid="{00000000-0005-0000-0000-000005020000}"/>
    <cellStyle name="Обычный 2 10 11 5" xfId="3091" xr:uid="{00000000-0005-0000-0000-000006020000}"/>
    <cellStyle name="Обычный 2 10 11 5 2" xfId="3092" xr:uid="{00000000-0005-0000-0000-000007020000}"/>
    <cellStyle name="Обычный 2 10 11 6" xfId="3093" xr:uid="{00000000-0005-0000-0000-000008020000}"/>
    <cellStyle name="Обычный 2 10 11 6 2" xfId="3094" xr:uid="{00000000-0005-0000-0000-000009020000}"/>
    <cellStyle name="Обычный 2 10 11 7" xfId="3095" xr:uid="{00000000-0005-0000-0000-00000A020000}"/>
    <cellStyle name="Обычный 2 10 12" xfId="3096" xr:uid="{00000000-0005-0000-0000-00000B020000}"/>
    <cellStyle name="Обычный 2 10 12 2" xfId="3097" xr:uid="{00000000-0005-0000-0000-00000C020000}"/>
    <cellStyle name="Обычный 2 10 12 2 2" xfId="3098" xr:uid="{00000000-0005-0000-0000-00000D020000}"/>
    <cellStyle name="Обычный 2 10 12 3" xfId="3099" xr:uid="{00000000-0005-0000-0000-00000E020000}"/>
    <cellStyle name="Обычный 2 10 12 3 2" xfId="3100" xr:uid="{00000000-0005-0000-0000-00000F020000}"/>
    <cellStyle name="Обычный 2 10 12 4" xfId="3101" xr:uid="{00000000-0005-0000-0000-000010020000}"/>
    <cellStyle name="Обычный 2 10 12 4 2" xfId="3102" xr:uid="{00000000-0005-0000-0000-000011020000}"/>
    <cellStyle name="Обычный 2 10 12 4 3" xfId="3103" xr:uid="{00000000-0005-0000-0000-000012020000}"/>
    <cellStyle name="Обычный 2 10 12 4 3 2" xfId="3104" xr:uid="{00000000-0005-0000-0000-000013020000}"/>
    <cellStyle name="Обычный 2 10 12 5" xfId="3105" xr:uid="{00000000-0005-0000-0000-000014020000}"/>
    <cellStyle name="Обычный 2 10 12 5 2" xfId="3106" xr:uid="{00000000-0005-0000-0000-000015020000}"/>
    <cellStyle name="Обычный 2 10 12 6" xfId="3107" xr:uid="{00000000-0005-0000-0000-000016020000}"/>
    <cellStyle name="Обычный 2 10 12 6 2" xfId="3108" xr:uid="{00000000-0005-0000-0000-000017020000}"/>
    <cellStyle name="Обычный 2 10 12 7" xfId="3109" xr:uid="{00000000-0005-0000-0000-000018020000}"/>
    <cellStyle name="Обычный 2 10 13" xfId="3110" xr:uid="{00000000-0005-0000-0000-000019020000}"/>
    <cellStyle name="Обычный 2 10 13 2" xfId="3111" xr:uid="{00000000-0005-0000-0000-00001A020000}"/>
    <cellStyle name="Обычный 2 10 13 2 2" xfId="3112" xr:uid="{00000000-0005-0000-0000-00001B020000}"/>
    <cellStyle name="Обычный 2 10 13 3" xfId="3113" xr:uid="{00000000-0005-0000-0000-00001C020000}"/>
    <cellStyle name="Обычный 2 10 14" xfId="3114" xr:uid="{00000000-0005-0000-0000-00001D020000}"/>
    <cellStyle name="Обычный 2 10 14 2" xfId="3115" xr:uid="{00000000-0005-0000-0000-00001E020000}"/>
    <cellStyle name="Обычный 2 10 14 2 2" xfId="3116" xr:uid="{00000000-0005-0000-0000-00001F020000}"/>
    <cellStyle name="Обычный 2 10 14 3" xfId="3117" xr:uid="{00000000-0005-0000-0000-000020020000}"/>
    <cellStyle name="Обычный 2 10 14 3 2" xfId="3118" xr:uid="{00000000-0005-0000-0000-000021020000}"/>
    <cellStyle name="Обычный 2 10 14 4" xfId="3119" xr:uid="{00000000-0005-0000-0000-000022020000}"/>
    <cellStyle name="Обычный 2 10 14 4 2" xfId="3120" xr:uid="{00000000-0005-0000-0000-000023020000}"/>
    <cellStyle name="Обычный 2 10 14 5" xfId="3121" xr:uid="{00000000-0005-0000-0000-000024020000}"/>
    <cellStyle name="Обычный 2 10 15" xfId="3122" xr:uid="{00000000-0005-0000-0000-000025020000}"/>
    <cellStyle name="Обычный 2 10 15 2" xfId="3123" xr:uid="{00000000-0005-0000-0000-000026020000}"/>
    <cellStyle name="Обычный 2 10 15 2 2" xfId="3124" xr:uid="{00000000-0005-0000-0000-000027020000}"/>
    <cellStyle name="Обычный 2 10 15 2 2 2" xfId="3125" xr:uid="{00000000-0005-0000-0000-000028020000}"/>
    <cellStyle name="Обычный 2 10 15 2 2 3" xfId="3126" xr:uid="{00000000-0005-0000-0000-000029020000}"/>
    <cellStyle name="Обычный 2 10 15 2 3" xfId="3127" xr:uid="{00000000-0005-0000-0000-00002A020000}"/>
    <cellStyle name="Обычный 2 10 15 3" xfId="3128" xr:uid="{00000000-0005-0000-0000-00002B020000}"/>
    <cellStyle name="Обычный 2 10 16" xfId="3129" xr:uid="{00000000-0005-0000-0000-00002C020000}"/>
    <cellStyle name="Обычный 2 10 16 2" xfId="3130" xr:uid="{00000000-0005-0000-0000-00002D020000}"/>
    <cellStyle name="Обычный 2 10 16 2 2" xfId="3131" xr:uid="{00000000-0005-0000-0000-00002E020000}"/>
    <cellStyle name="Обычный 2 10 16 3" xfId="3132" xr:uid="{00000000-0005-0000-0000-00002F020000}"/>
    <cellStyle name="Обычный 2 10 17" xfId="3133" xr:uid="{00000000-0005-0000-0000-000030020000}"/>
    <cellStyle name="Обычный 2 10 17 2" xfId="3134" xr:uid="{00000000-0005-0000-0000-000031020000}"/>
    <cellStyle name="Обычный 2 10 17 2 2" xfId="3135" xr:uid="{00000000-0005-0000-0000-000032020000}"/>
    <cellStyle name="Обычный 2 10 17 2 2 2" xfId="3136" xr:uid="{00000000-0005-0000-0000-000033020000}"/>
    <cellStyle name="Обычный 2 10 17 2 2 3" xfId="3137" xr:uid="{00000000-0005-0000-0000-000034020000}"/>
    <cellStyle name="Обычный 2 10 17 2 2 4" xfId="3138" xr:uid="{00000000-0005-0000-0000-000035020000}"/>
    <cellStyle name="Обычный 2 10 17 2 3" xfId="3139" xr:uid="{00000000-0005-0000-0000-000036020000}"/>
    <cellStyle name="Обычный 2 10 17 3" xfId="3140" xr:uid="{00000000-0005-0000-0000-000037020000}"/>
    <cellStyle name="Обычный 2 10 18" xfId="3141" xr:uid="{00000000-0005-0000-0000-000038020000}"/>
    <cellStyle name="Обычный 2 10 18 2" xfId="3142" xr:uid="{00000000-0005-0000-0000-000039020000}"/>
    <cellStyle name="Обычный 2 10 19" xfId="3143" xr:uid="{00000000-0005-0000-0000-00003A020000}"/>
    <cellStyle name="Обычный 2 10 19 2" xfId="3144" xr:uid="{00000000-0005-0000-0000-00003B020000}"/>
    <cellStyle name="Обычный 2 10 2" xfId="26" xr:uid="{00000000-0005-0000-0000-00003C020000}"/>
    <cellStyle name="Обычный 2 10 2 2" xfId="27" xr:uid="{00000000-0005-0000-0000-00003D020000}"/>
    <cellStyle name="Обычный 2 10 2 2 10" xfId="3145" xr:uid="{00000000-0005-0000-0000-00003E020000}"/>
    <cellStyle name="Обычный 2 10 2 2 10 2" xfId="3146" xr:uid="{00000000-0005-0000-0000-00003F020000}"/>
    <cellStyle name="Обычный 2 10 2 2 11" xfId="3147" xr:uid="{00000000-0005-0000-0000-000040020000}"/>
    <cellStyle name="Обычный 2 10 2 2 11 2" xfId="3148" xr:uid="{00000000-0005-0000-0000-000041020000}"/>
    <cellStyle name="Обычный 2 10 2 2 11 2 2" xfId="3149" xr:uid="{00000000-0005-0000-0000-000042020000}"/>
    <cellStyle name="Обычный 2 10 2 2 11 2 2 2" xfId="3150" xr:uid="{00000000-0005-0000-0000-000043020000}"/>
    <cellStyle name="Обычный 2 10 2 2 11 2 2 3" xfId="3151" xr:uid="{00000000-0005-0000-0000-000044020000}"/>
    <cellStyle name="Обычный 2 10 2 2 11 2 3" xfId="3152" xr:uid="{00000000-0005-0000-0000-000045020000}"/>
    <cellStyle name="Обычный 2 10 2 2 11 3" xfId="3153" xr:uid="{00000000-0005-0000-0000-000046020000}"/>
    <cellStyle name="Обычный 2 10 2 2 11 3 2" xfId="3154" xr:uid="{00000000-0005-0000-0000-000047020000}"/>
    <cellStyle name="Обычный 2 10 2 2 11 4" xfId="3155" xr:uid="{00000000-0005-0000-0000-000048020000}"/>
    <cellStyle name="Обычный 2 10 2 2 11 4 2" xfId="3156" xr:uid="{00000000-0005-0000-0000-000049020000}"/>
    <cellStyle name="Обычный 2 10 2 2 11 4 3" xfId="3157" xr:uid="{00000000-0005-0000-0000-00004A020000}"/>
    <cellStyle name="Обычный 2 10 2 2 11 5" xfId="3158" xr:uid="{00000000-0005-0000-0000-00004B020000}"/>
    <cellStyle name="Обычный 2 10 2 2 11 6" xfId="3159" xr:uid="{00000000-0005-0000-0000-00004C020000}"/>
    <cellStyle name="Обычный 2 10 2 2 11 7" xfId="3160" xr:uid="{00000000-0005-0000-0000-00004D020000}"/>
    <cellStyle name="Обычный 2 10 2 2 11 8" xfId="3161" xr:uid="{00000000-0005-0000-0000-00004E020000}"/>
    <cellStyle name="Обычный 2 10 2 2 12" xfId="3162" xr:uid="{00000000-0005-0000-0000-00004F020000}"/>
    <cellStyle name="Обычный 2 10 2 2 12 2" xfId="3163" xr:uid="{00000000-0005-0000-0000-000050020000}"/>
    <cellStyle name="Обычный 2 10 2 2 12 3" xfId="3164" xr:uid="{00000000-0005-0000-0000-000051020000}"/>
    <cellStyle name="Обычный 2 10 2 2 13" xfId="3165" xr:uid="{00000000-0005-0000-0000-000052020000}"/>
    <cellStyle name="Обычный 2 10 2 2 13 2" xfId="3166" xr:uid="{00000000-0005-0000-0000-000053020000}"/>
    <cellStyle name="Обычный 2 10 2 2 14" xfId="3167" xr:uid="{00000000-0005-0000-0000-000054020000}"/>
    <cellStyle name="Обычный 2 10 2 2 14 2" xfId="3168" xr:uid="{00000000-0005-0000-0000-000055020000}"/>
    <cellStyle name="Обычный 2 10 2 2 15" xfId="3169" xr:uid="{00000000-0005-0000-0000-000056020000}"/>
    <cellStyle name="Обычный 2 10 2 2 16" xfId="2097" xr:uid="{00000000-0005-0000-0000-000057020000}"/>
    <cellStyle name="Обычный 2 10 2 2 2" xfId="281" xr:uid="{00000000-0005-0000-0000-000058020000}"/>
    <cellStyle name="Обычный 2 10 2 2 2 10" xfId="3170" xr:uid="{00000000-0005-0000-0000-000059020000}"/>
    <cellStyle name="Обычный 2 10 2 2 2 11" xfId="3171" xr:uid="{00000000-0005-0000-0000-00005A020000}"/>
    <cellStyle name="Обычный 2 10 2 2 2 11 2" xfId="3172" xr:uid="{00000000-0005-0000-0000-00005B020000}"/>
    <cellStyle name="Обычный 2 10 2 2 2 12" xfId="3173" xr:uid="{00000000-0005-0000-0000-00005C020000}"/>
    <cellStyle name="Обычный 2 10 2 2 2 13" xfId="3174" xr:uid="{00000000-0005-0000-0000-00005D020000}"/>
    <cellStyle name="Обычный 2 10 2 2 2 14" xfId="2098" xr:uid="{00000000-0005-0000-0000-00005E020000}"/>
    <cellStyle name="Обычный 2 10 2 2 2 2" xfId="557" xr:uid="{00000000-0005-0000-0000-00005F020000}"/>
    <cellStyle name="Обычный 2 10 2 2 2 2 2" xfId="763" xr:uid="{00000000-0005-0000-0000-000060020000}"/>
    <cellStyle name="Обычный 2 10 2 2 2 2 2 2" xfId="3176" xr:uid="{00000000-0005-0000-0000-000061020000}"/>
    <cellStyle name="Обычный 2 10 2 2 2 2 2 2 2" xfId="3177" xr:uid="{00000000-0005-0000-0000-000062020000}"/>
    <cellStyle name="Обычный 2 10 2 2 2 2 2 2 2 2" xfId="3178" xr:uid="{00000000-0005-0000-0000-000063020000}"/>
    <cellStyle name="Обычный 2 10 2 2 2 2 2 3" xfId="3179" xr:uid="{00000000-0005-0000-0000-000064020000}"/>
    <cellStyle name="Обычный 2 10 2 2 2 2 2 4" xfId="3175" xr:uid="{00000000-0005-0000-0000-000065020000}"/>
    <cellStyle name="Обычный 2 10 2 2 2 2 3" xfId="3180" xr:uid="{00000000-0005-0000-0000-000066020000}"/>
    <cellStyle name="Обычный 2 10 2 2 2 2 3 2" xfId="3181" xr:uid="{00000000-0005-0000-0000-000067020000}"/>
    <cellStyle name="Обычный 2 10 2 2 2 2 4" xfId="3182" xr:uid="{00000000-0005-0000-0000-000068020000}"/>
    <cellStyle name="Обычный 2 10 2 2 2 2 4 2" xfId="3183" xr:uid="{00000000-0005-0000-0000-000069020000}"/>
    <cellStyle name="Обычный 2 10 2 2 2 2 4 2 2" xfId="3184" xr:uid="{00000000-0005-0000-0000-00006A020000}"/>
    <cellStyle name="Обычный 2 10 2 2 2 2 5" xfId="3185" xr:uid="{00000000-0005-0000-0000-00006B020000}"/>
    <cellStyle name="Обычный 2 10 2 2 2 2 6" xfId="2474" xr:uid="{00000000-0005-0000-0000-00006C020000}"/>
    <cellStyle name="Обычный 2 10 2 2 2 3" xfId="764" xr:uid="{00000000-0005-0000-0000-00006D020000}"/>
    <cellStyle name="Обычный 2 10 2 2 2 3 2" xfId="1743" xr:uid="{00000000-0005-0000-0000-00006E020000}"/>
    <cellStyle name="Обычный 2 10 2 2 2 3 2 2" xfId="3186" xr:uid="{00000000-0005-0000-0000-00006F020000}"/>
    <cellStyle name="Обычный 2 10 2 2 2 3 3" xfId="2691" xr:uid="{00000000-0005-0000-0000-000070020000}"/>
    <cellStyle name="Обычный 2 10 2 2 2 4" xfId="765" xr:uid="{00000000-0005-0000-0000-000071020000}"/>
    <cellStyle name="Обычный 2 10 2 2 2 4 2" xfId="3188" xr:uid="{00000000-0005-0000-0000-000072020000}"/>
    <cellStyle name="Обычный 2 10 2 2 2 4 2 2" xfId="3189" xr:uid="{00000000-0005-0000-0000-000073020000}"/>
    <cellStyle name="Обычный 2 10 2 2 2 4 2 3" xfId="3190" xr:uid="{00000000-0005-0000-0000-000074020000}"/>
    <cellStyle name="Обычный 2 10 2 2 2 4 2 3 2" xfId="3191" xr:uid="{00000000-0005-0000-0000-000075020000}"/>
    <cellStyle name="Обычный 2 10 2 2 2 4 2 3 3" xfId="3192" xr:uid="{00000000-0005-0000-0000-000076020000}"/>
    <cellStyle name="Обычный 2 10 2 2 2 4 2 3 4" xfId="3193" xr:uid="{00000000-0005-0000-0000-000077020000}"/>
    <cellStyle name="Обычный 2 10 2 2 2 4 2 4" xfId="3194" xr:uid="{00000000-0005-0000-0000-000078020000}"/>
    <cellStyle name="Обычный 2 10 2 2 2 4 2 5" xfId="3195" xr:uid="{00000000-0005-0000-0000-000079020000}"/>
    <cellStyle name="Обычный 2 10 2 2 2 4 2 6" xfId="3196" xr:uid="{00000000-0005-0000-0000-00007A020000}"/>
    <cellStyle name="Обычный 2 10 2 2 2 4 3" xfId="3197" xr:uid="{00000000-0005-0000-0000-00007B020000}"/>
    <cellStyle name="Обычный 2 10 2 2 2 4 4" xfId="3187" xr:uid="{00000000-0005-0000-0000-00007C020000}"/>
    <cellStyle name="Обычный 2 10 2 2 2 5" xfId="3198" xr:uid="{00000000-0005-0000-0000-00007D020000}"/>
    <cellStyle name="Обычный 2 10 2 2 2 5 2" xfId="3199" xr:uid="{00000000-0005-0000-0000-00007E020000}"/>
    <cellStyle name="Обычный 2 10 2 2 2 6" xfId="3200" xr:uid="{00000000-0005-0000-0000-00007F020000}"/>
    <cellStyle name="Обычный 2 10 2 2 2 6 2" xfId="3201" xr:uid="{00000000-0005-0000-0000-000080020000}"/>
    <cellStyle name="Обычный 2 10 2 2 2 7" xfId="3202" xr:uid="{00000000-0005-0000-0000-000081020000}"/>
    <cellStyle name="Обычный 2 10 2 2 2 7 2" xfId="3203" xr:uid="{00000000-0005-0000-0000-000082020000}"/>
    <cellStyle name="Обычный 2 10 2 2 2 7 3" xfId="3204" xr:uid="{00000000-0005-0000-0000-000083020000}"/>
    <cellStyle name="Обычный 2 10 2 2 2 7 3 2" xfId="3205" xr:uid="{00000000-0005-0000-0000-000084020000}"/>
    <cellStyle name="Обычный 2 10 2 2 2 7 3 3" xfId="3206" xr:uid="{00000000-0005-0000-0000-000085020000}"/>
    <cellStyle name="Обычный 2 10 2 2 2 7 4" xfId="3207" xr:uid="{00000000-0005-0000-0000-000086020000}"/>
    <cellStyle name="Обычный 2 10 2 2 2 7 5" xfId="3208" xr:uid="{00000000-0005-0000-0000-000087020000}"/>
    <cellStyle name="Обычный 2 10 2 2 2 7 6" xfId="3209" xr:uid="{00000000-0005-0000-0000-000088020000}"/>
    <cellStyle name="Обычный 2 10 2 2 2 8" xfId="3210" xr:uid="{00000000-0005-0000-0000-000089020000}"/>
    <cellStyle name="Обычный 2 10 2 2 2 8 2" xfId="3211" xr:uid="{00000000-0005-0000-0000-00008A020000}"/>
    <cellStyle name="Обычный 2 10 2 2 2 9" xfId="3212" xr:uid="{00000000-0005-0000-0000-00008B020000}"/>
    <cellStyle name="Обычный 2 10 2 2 2 9 2" xfId="3213" xr:uid="{00000000-0005-0000-0000-00008C020000}"/>
    <cellStyle name="Обычный 2 10 2 2 3" xfId="399" xr:uid="{00000000-0005-0000-0000-00008D020000}"/>
    <cellStyle name="Обычный 2 10 2 2 3 10" xfId="3214" xr:uid="{00000000-0005-0000-0000-00008E020000}"/>
    <cellStyle name="Обычный 2 10 2 2 3 10 2" xfId="3215" xr:uid="{00000000-0005-0000-0000-00008F020000}"/>
    <cellStyle name="Обычный 2 10 2 2 3 11" xfId="3216" xr:uid="{00000000-0005-0000-0000-000090020000}"/>
    <cellStyle name="Обычный 2 10 2 2 3 12" xfId="3217" xr:uid="{00000000-0005-0000-0000-000091020000}"/>
    <cellStyle name="Обычный 2 10 2 2 3 13" xfId="3218" xr:uid="{00000000-0005-0000-0000-000092020000}"/>
    <cellStyle name="Обычный 2 10 2 2 3 14" xfId="2358" xr:uid="{00000000-0005-0000-0000-000093020000}"/>
    <cellStyle name="Обычный 2 10 2 2 3 2" xfId="766" xr:uid="{00000000-0005-0000-0000-000094020000}"/>
    <cellStyle name="Обычный 2 10 2 2 3 2 2" xfId="3220" xr:uid="{00000000-0005-0000-0000-000095020000}"/>
    <cellStyle name="Обычный 2 10 2 2 3 2 2 2" xfId="3221" xr:uid="{00000000-0005-0000-0000-000096020000}"/>
    <cellStyle name="Обычный 2 10 2 2 3 2 2 2 2" xfId="3222" xr:uid="{00000000-0005-0000-0000-000097020000}"/>
    <cellStyle name="Обычный 2 10 2 2 3 2 2 2 3" xfId="3223" xr:uid="{00000000-0005-0000-0000-000098020000}"/>
    <cellStyle name="Обычный 2 10 2 2 3 2 2 3" xfId="3224" xr:uid="{00000000-0005-0000-0000-000099020000}"/>
    <cellStyle name="Обычный 2 10 2 2 3 2 2 3 2" xfId="3225" xr:uid="{00000000-0005-0000-0000-00009A020000}"/>
    <cellStyle name="Обычный 2 10 2 2 3 2 2 4" xfId="3226" xr:uid="{00000000-0005-0000-0000-00009B020000}"/>
    <cellStyle name="Обычный 2 10 2 2 3 2 3" xfId="3227" xr:uid="{00000000-0005-0000-0000-00009C020000}"/>
    <cellStyle name="Обычный 2 10 2 2 3 2 3 2" xfId="3228" xr:uid="{00000000-0005-0000-0000-00009D020000}"/>
    <cellStyle name="Обычный 2 10 2 2 3 2 3 2 2" xfId="3229" xr:uid="{00000000-0005-0000-0000-00009E020000}"/>
    <cellStyle name="Обычный 2 10 2 2 3 2 3 2 3" xfId="3230" xr:uid="{00000000-0005-0000-0000-00009F020000}"/>
    <cellStyle name="Обычный 2 10 2 2 3 2 3 3" xfId="3231" xr:uid="{00000000-0005-0000-0000-0000A0020000}"/>
    <cellStyle name="Обычный 2 10 2 2 3 2 4" xfId="3232" xr:uid="{00000000-0005-0000-0000-0000A1020000}"/>
    <cellStyle name="Обычный 2 10 2 2 3 2 4 2" xfId="3233" xr:uid="{00000000-0005-0000-0000-0000A2020000}"/>
    <cellStyle name="Обычный 2 10 2 2 3 2 5" xfId="3234" xr:uid="{00000000-0005-0000-0000-0000A3020000}"/>
    <cellStyle name="Обычный 2 10 2 2 3 2 6" xfId="3219" xr:uid="{00000000-0005-0000-0000-0000A4020000}"/>
    <cellStyle name="Обычный 2 10 2 2 3 3" xfId="3235" xr:uid="{00000000-0005-0000-0000-0000A5020000}"/>
    <cellStyle name="Обычный 2 10 2 2 3 3 2" xfId="3236" xr:uid="{00000000-0005-0000-0000-0000A6020000}"/>
    <cellStyle name="Обычный 2 10 2 2 3 4" xfId="3237" xr:uid="{00000000-0005-0000-0000-0000A7020000}"/>
    <cellStyle name="Обычный 2 10 2 2 3 4 2" xfId="3238" xr:uid="{00000000-0005-0000-0000-0000A8020000}"/>
    <cellStyle name="Обычный 2 10 2 2 3 4 2 2" xfId="3239" xr:uid="{00000000-0005-0000-0000-0000A9020000}"/>
    <cellStyle name="Обычный 2 10 2 2 3 4 3" xfId="3240" xr:uid="{00000000-0005-0000-0000-0000AA020000}"/>
    <cellStyle name="Обычный 2 10 2 2 3 5" xfId="3241" xr:uid="{00000000-0005-0000-0000-0000AB020000}"/>
    <cellStyle name="Обычный 2 10 2 2 3 5 2" xfId="3242" xr:uid="{00000000-0005-0000-0000-0000AC020000}"/>
    <cellStyle name="Обычный 2 10 2 2 3 6" xfId="3243" xr:uid="{00000000-0005-0000-0000-0000AD020000}"/>
    <cellStyle name="Обычный 2 10 2 2 3 6 2" xfId="3244" xr:uid="{00000000-0005-0000-0000-0000AE020000}"/>
    <cellStyle name="Обычный 2 10 2 2 3 6 3" xfId="3245" xr:uid="{00000000-0005-0000-0000-0000AF020000}"/>
    <cellStyle name="Обычный 2 10 2 2 3 7" xfId="3246" xr:uid="{00000000-0005-0000-0000-0000B0020000}"/>
    <cellStyle name="Обычный 2 10 2 2 3 7 2" xfId="3247" xr:uid="{00000000-0005-0000-0000-0000B1020000}"/>
    <cellStyle name="Обычный 2 10 2 2 3 7 2 2" xfId="3248" xr:uid="{00000000-0005-0000-0000-0000B2020000}"/>
    <cellStyle name="Обычный 2 10 2 2 3 7 3" xfId="3249" xr:uid="{00000000-0005-0000-0000-0000B3020000}"/>
    <cellStyle name="Обычный 2 10 2 2 3 7 3 2" xfId="3250" xr:uid="{00000000-0005-0000-0000-0000B4020000}"/>
    <cellStyle name="Обычный 2 10 2 2 3 7 4" xfId="3251" xr:uid="{00000000-0005-0000-0000-0000B5020000}"/>
    <cellStyle name="Обычный 2 10 2 2 3 7 4 2" xfId="3252" xr:uid="{00000000-0005-0000-0000-0000B6020000}"/>
    <cellStyle name="Обычный 2 10 2 2 3 7 4 3" xfId="3253" xr:uid="{00000000-0005-0000-0000-0000B7020000}"/>
    <cellStyle name="Обычный 2 10 2 2 3 7 5" xfId="3254" xr:uid="{00000000-0005-0000-0000-0000B8020000}"/>
    <cellStyle name="Обычный 2 10 2 2 3 7 5 2" xfId="3255" xr:uid="{00000000-0005-0000-0000-0000B9020000}"/>
    <cellStyle name="Обычный 2 10 2 2 3 7 5 3" xfId="3256" xr:uid="{00000000-0005-0000-0000-0000BA020000}"/>
    <cellStyle name="Обычный 2 10 2 2 3 7 6" xfId="3257" xr:uid="{00000000-0005-0000-0000-0000BB020000}"/>
    <cellStyle name="Обычный 2 10 2 2 3 8" xfId="3258" xr:uid="{00000000-0005-0000-0000-0000BC020000}"/>
    <cellStyle name="Обычный 2 10 2 2 3 8 2" xfId="3259" xr:uid="{00000000-0005-0000-0000-0000BD020000}"/>
    <cellStyle name="Обычный 2 10 2 2 3 9" xfId="3260" xr:uid="{00000000-0005-0000-0000-0000BE020000}"/>
    <cellStyle name="Обычный 2 10 2 2 3 9 2" xfId="3261" xr:uid="{00000000-0005-0000-0000-0000BF020000}"/>
    <cellStyle name="Обычный 2 10 2 2 4" xfId="767" xr:uid="{00000000-0005-0000-0000-0000C0020000}"/>
    <cellStyle name="Обычный 2 10 2 2 4 2" xfId="1744" xr:uid="{00000000-0005-0000-0000-0000C1020000}"/>
    <cellStyle name="Обычный 2 10 2 2 4 2 2" xfId="3263" xr:uid="{00000000-0005-0000-0000-0000C2020000}"/>
    <cellStyle name="Обычный 2 10 2 2 4 2 2 2" xfId="3264" xr:uid="{00000000-0005-0000-0000-0000C3020000}"/>
    <cellStyle name="Обычный 2 10 2 2 4 2 3" xfId="3265" xr:uid="{00000000-0005-0000-0000-0000C4020000}"/>
    <cellStyle name="Обычный 2 10 2 2 4 2 4" xfId="3262" xr:uid="{00000000-0005-0000-0000-0000C5020000}"/>
    <cellStyle name="Обычный 2 10 2 2 4 3" xfId="3266" xr:uid="{00000000-0005-0000-0000-0000C6020000}"/>
    <cellStyle name="Обычный 2 10 2 2 4 3 2" xfId="3267" xr:uid="{00000000-0005-0000-0000-0000C7020000}"/>
    <cellStyle name="Обычный 2 10 2 2 4 4" xfId="3268" xr:uid="{00000000-0005-0000-0000-0000C8020000}"/>
    <cellStyle name="Обычный 2 10 2 2 4 4 2" xfId="3269" xr:uid="{00000000-0005-0000-0000-0000C9020000}"/>
    <cellStyle name="Обычный 2 10 2 2 4 5" xfId="3270" xr:uid="{00000000-0005-0000-0000-0000CA020000}"/>
    <cellStyle name="Обычный 2 10 2 2 4 5 2" xfId="3271" xr:uid="{00000000-0005-0000-0000-0000CB020000}"/>
    <cellStyle name="Обычный 2 10 2 2 4 6" xfId="3272" xr:uid="{00000000-0005-0000-0000-0000CC020000}"/>
    <cellStyle name="Обычный 2 10 2 2 4 7" xfId="2692" xr:uid="{00000000-0005-0000-0000-0000CD020000}"/>
    <cellStyle name="Обычный 2 10 2 2 5" xfId="768" xr:uid="{00000000-0005-0000-0000-0000CE020000}"/>
    <cellStyle name="Обычный 2 10 2 2 5 2" xfId="3274" xr:uid="{00000000-0005-0000-0000-0000CF020000}"/>
    <cellStyle name="Обычный 2 10 2 2 5 2 2" xfId="3275" xr:uid="{00000000-0005-0000-0000-0000D0020000}"/>
    <cellStyle name="Обычный 2 10 2 2 5 3" xfId="3276" xr:uid="{00000000-0005-0000-0000-0000D1020000}"/>
    <cellStyle name="Обычный 2 10 2 2 5 3 2" xfId="3277" xr:uid="{00000000-0005-0000-0000-0000D2020000}"/>
    <cellStyle name="Обычный 2 10 2 2 5 4" xfId="3278" xr:uid="{00000000-0005-0000-0000-0000D3020000}"/>
    <cellStyle name="Обычный 2 10 2 2 5 5" xfId="3273" xr:uid="{00000000-0005-0000-0000-0000D4020000}"/>
    <cellStyle name="Обычный 2 10 2 2 6" xfId="3279" xr:uid="{00000000-0005-0000-0000-0000D5020000}"/>
    <cellStyle name="Обычный 2 10 2 2 6 2" xfId="3280" xr:uid="{00000000-0005-0000-0000-0000D6020000}"/>
    <cellStyle name="Обычный 2 10 2 2 6 2 2" xfId="3281" xr:uid="{00000000-0005-0000-0000-0000D7020000}"/>
    <cellStyle name="Обычный 2 10 2 2 6 2 2 2" xfId="3282" xr:uid="{00000000-0005-0000-0000-0000D8020000}"/>
    <cellStyle name="Обычный 2 10 2 2 6 2 2 3" xfId="3283" xr:uid="{00000000-0005-0000-0000-0000D9020000}"/>
    <cellStyle name="Обычный 2 10 2 2 6 2 3" xfId="3284" xr:uid="{00000000-0005-0000-0000-0000DA020000}"/>
    <cellStyle name="Обычный 2 10 2 2 6 2 4" xfId="3285" xr:uid="{00000000-0005-0000-0000-0000DB020000}"/>
    <cellStyle name="Обычный 2 10 2 2 6 2 5" xfId="3286" xr:uid="{00000000-0005-0000-0000-0000DC020000}"/>
    <cellStyle name="Обычный 2 10 2 2 6 3" xfId="3287" xr:uid="{00000000-0005-0000-0000-0000DD020000}"/>
    <cellStyle name="Обычный 2 10 2 2 6 3 2" xfId="3288" xr:uid="{00000000-0005-0000-0000-0000DE020000}"/>
    <cellStyle name="Обычный 2 10 2 2 6 4" xfId="3289" xr:uid="{00000000-0005-0000-0000-0000DF020000}"/>
    <cellStyle name="Обычный 2 10 2 2 7" xfId="3290" xr:uid="{00000000-0005-0000-0000-0000E0020000}"/>
    <cellStyle name="Обычный 2 10 2 2 7 2" xfId="3291" xr:uid="{00000000-0005-0000-0000-0000E1020000}"/>
    <cellStyle name="Обычный 2 10 2 2 7 2 2" xfId="3292" xr:uid="{00000000-0005-0000-0000-0000E2020000}"/>
    <cellStyle name="Обычный 2 10 2 2 7 2 2 2" xfId="3293" xr:uid="{00000000-0005-0000-0000-0000E3020000}"/>
    <cellStyle name="Обычный 2 10 2 2 7 2 2 2 2" xfId="3294" xr:uid="{00000000-0005-0000-0000-0000E4020000}"/>
    <cellStyle name="Обычный 2 10 2 2 7 2 2 2 3" xfId="3295" xr:uid="{00000000-0005-0000-0000-0000E5020000}"/>
    <cellStyle name="Обычный 2 10 2 2 7 2 2 3" xfId="3296" xr:uid="{00000000-0005-0000-0000-0000E6020000}"/>
    <cellStyle name="Обычный 2 10 2 2 7 2 3" xfId="3297" xr:uid="{00000000-0005-0000-0000-0000E7020000}"/>
    <cellStyle name="Обычный 2 10 2 2 7 2 3 2" xfId="3298" xr:uid="{00000000-0005-0000-0000-0000E8020000}"/>
    <cellStyle name="Обычный 2 10 2 2 7 2 3 3" xfId="3299" xr:uid="{00000000-0005-0000-0000-0000E9020000}"/>
    <cellStyle name="Обычный 2 10 2 2 7 2 4" xfId="3300" xr:uid="{00000000-0005-0000-0000-0000EA020000}"/>
    <cellStyle name="Обычный 2 10 2 2 7 2 4 2" xfId="3301" xr:uid="{00000000-0005-0000-0000-0000EB020000}"/>
    <cellStyle name="Обычный 2 10 2 2 7 2 5" xfId="3302" xr:uid="{00000000-0005-0000-0000-0000EC020000}"/>
    <cellStyle name="Обычный 2 10 2 2 7 2 6" xfId="3303" xr:uid="{00000000-0005-0000-0000-0000ED020000}"/>
    <cellStyle name="Обычный 2 10 2 2 7 3" xfId="3304" xr:uid="{00000000-0005-0000-0000-0000EE020000}"/>
    <cellStyle name="Обычный 2 10 2 2 7 3 2" xfId="3305" xr:uid="{00000000-0005-0000-0000-0000EF020000}"/>
    <cellStyle name="Обычный 2 10 2 2 7 4" xfId="3306" xr:uid="{00000000-0005-0000-0000-0000F0020000}"/>
    <cellStyle name="Обычный 2 10 2 2 8" xfId="3307" xr:uid="{00000000-0005-0000-0000-0000F1020000}"/>
    <cellStyle name="Обычный 2 10 2 2 8 2" xfId="3308" xr:uid="{00000000-0005-0000-0000-0000F2020000}"/>
    <cellStyle name="Обычный 2 10 2 2 9" xfId="3309" xr:uid="{00000000-0005-0000-0000-0000F3020000}"/>
    <cellStyle name="Обычный 2 10 2 2 9 2" xfId="3310" xr:uid="{00000000-0005-0000-0000-0000F4020000}"/>
    <cellStyle name="Обычный 2 10 2 2 9 2 2" xfId="3311" xr:uid="{00000000-0005-0000-0000-0000F5020000}"/>
    <cellStyle name="Обычный 2 10 2 2 9 2 2 2" xfId="3312" xr:uid="{00000000-0005-0000-0000-0000F6020000}"/>
    <cellStyle name="Обычный 2 10 2 2 9 2 3" xfId="3313" xr:uid="{00000000-0005-0000-0000-0000F7020000}"/>
    <cellStyle name="Обычный 2 10 2 2 9 3" xfId="3314" xr:uid="{00000000-0005-0000-0000-0000F8020000}"/>
    <cellStyle name="Обычный 2 10 2 3" xfId="282" xr:uid="{00000000-0005-0000-0000-0000F9020000}"/>
    <cellStyle name="Обычный 2 10 2 3 2" xfId="558" xr:uid="{00000000-0005-0000-0000-0000FA020000}"/>
    <cellStyle name="Обычный 2 10 2 3 2 2" xfId="769" xr:uid="{00000000-0005-0000-0000-0000FB020000}"/>
    <cellStyle name="Обычный 2 10 2 3 2 2 2" xfId="3316" xr:uid="{00000000-0005-0000-0000-0000FC020000}"/>
    <cellStyle name="Обычный 2 10 2 3 2 2 3" xfId="3315" xr:uid="{00000000-0005-0000-0000-0000FD020000}"/>
    <cellStyle name="Обычный 2 10 2 3 2 3" xfId="3317" xr:uid="{00000000-0005-0000-0000-0000FE020000}"/>
    <cellStyle name="Обычный 2 10 2 3 2 4" xfId="2475" xr:uid="{00000000-0005-0000-0000-0000FF020000}"/>
    <cellStyle name="Обычный 2 10 2 3 3" xfId="770" xr:uid="{00000000-0005-0000-0000-000000030000}"/>
    <cellStyle name="Обычный 2 10 2 3 3 2" xfId="1745" xr:uid="{00000000-0005-0000-0000-000001030000}"/>
    <cellStyle name="Обычный 2 10 2 3 3 2 2" xfId="6629" xr:uid="{00000000-0005-0000-0000-000002030000}"/>
    <cellStyle name="Обычный 2 10 2 3 3 3" xfId="2693" xr:uid="{00000000-0005-0000-0000-000003030000}"/>
    <cellStyle name="Обычный 2 10 2 3 4" xfId="771" xr:uid="{00000000-0005-0000-0000-000004030000}"/>
    <cellStyle name="Обычный 2 10 2 3 4 2" xfId="6628" xr:uid="{00000000-0005-0000-0000-000005030000}"/>
    <cellStyle name="Обычный 2 10 2 3 5" xfId="2099" xr:uid="{00000000-0005-0000-0000-000006030000}"/>
    <cellStyle name="Обычный 2 10 2 4" xfId="398" xr:uid="{00000000-0005-0000-0000-000007030000}"/>
    <cellStyle name="Обычный 2 10 2 4 2" xfId="772" xr:uid="{00000000-0005-0000-0000-000008030000}"/>
    <cellStyle name="Обычный 2 10 2 4 2 2" xfId="3319" xr:uid="{00000000-0005-0000-0000-000009030000}"/>
    <cellStyle name="Обычный 2 10 2 4 2 3" xfId="3318" xr:uid="{00000000-0005-0000-0000-00000A030000}"/>
    <cellStyle name="Обычный 2 10 2 4 3" xfId="3320" xr:uid="{00000000-0005-0000-0000-00000B030000}"/>
    <cellStyle name="Обычный 2 10 2 4 4" xfId="2357" xr:uid="{00000000-0005-0000-0000-00000C030000}"/>
    <cellStyle name="Обычный 2 10 2 5" xfId="773" xr:uid="{00000000-0005-0000-0000-00000D030000}"/>
    <cellStyle name="Обычный 2 10 2 5 2" xfId="1746" xr:uid="{00000000-0005-0000-0000-00000E030000}"/>
    <cellStyle name="Обычный 2 10 2 5 2 2" xfId="3322" xr:uid="{00000000-0005-0000-0000-00000F030000}"/>
    <cellStyle name="Обычный 2 10 2 5 2 2 2" xfId="3323" xr:uid="{00000000-0005-0000-0000-000010030000}"/>
    <cellStyle name="Обычный 2 10 2 5 2 2 3" xfId="3324" xr:uid="{00000000-0005-0000-0000-000011030000}"/>
    <cellStyle name="Обычный 2 10 2 5 2 3" xfId="3325" xr:uid="{00000000-0005-0000-0000-000012030000}"/>
    <cellStyle name="Обычный 2 10 2 5 2 4" xfId="3321" xr:uid="{00000000-0005-0000-0000-000013030000}"/>
    <cellStyle name="Обычный 2 10 2 5 3" xfId="3326" xr:uid="{00000000-0005-0000-0000-000014030000}"/>
    <cellStyle name="Обычный 2 10 2 5 3 2" xfId="3327" xr:uid="{00000000-0005-0000-0000-000015030000}"/>
    <cellStyle name="Обычный 2 10 2 5 3 3" xfId="3328" xr:uid="{00000000-0005-0000-0000-000016030000}"/>
    <cellStyle name="Обычный 2 10 2 5 4" xfId="3329" xr:uid="{00000000-0005-0000-0000-000017030000}"/>
    <cellStyle name="Обычный 2 10 2 5 5" xfId="2694" xr:uid="{00000000-0005-0000-0000-000018030000}"/>
    <cellStyle name="Обычный 2 10 2 6" xfId="774" xr:uid="{00000000-0005-0000-0000-000019030000}"/>
    <cellStyle name="Обычный 2 10 2 6 2" xfId="3330" xr:uid="{00000000-0005-0000-0000-00001A030000}"/>
    <cellStyle name="Обычный 2 10 2 7" xfId="2064" xr:uid="{00000000-0005-0000-0000-00001B030000}"/>
    <cellStyle name="Обычный 2 10 2 7 2" xfId="7195" xr:uid="{00000000-0005-0000-0000-00001C030000}"/>
    <cellStyle name="Обычный 2 10 2 8" xfId="2096" xr:uid="{00000000-0005-0000-0000-00001D030000}"/>
    <cellStyle name="Обычный 2 10 20" xfId="3331" xr:uid="{00000000-0005-0000-0000-00001E030000}"/>
    <cellStyle name="Обычный 2 10 20 2" xfId="3332" xr:uid="{00000000-0005-0000-0000-00001F030000}"/>
    <cellStyle name="Обычный 2 10 21" xfId="3333" xr:uid="{00000000-0005-0000-0000-000020030000}"/>
    <cellStyle name="Обычный 2 10 3" xfId="28" xr:uid="{00000000-0005-0000-0000-000021030000}"/>
    <cellStyle name="Обычный 2 10 3 2" xfId="283" xr:uid="{00000000-0005-0000-0000-000022030000}"/>
    <cellStyle name="Обычный 2 10 3 2 2" xfId="559" xr:uid="{00000000-0005-0000-0000-000023030000}"/>
    <cellStyle name="Обычный 2 10 3 2 2 2" xfId="775" xr:uid="{00000000-0005-0000-0000-000024030000}"/>
    <cellStyle name="Обычный 2 10 3 2 2 2 2" xfId="3334" xr:uid="{00000000-0005-0000-0000-000025030000}"/>
    <cellStyle name="Обычный 2 10 3 2 2 3" xfId="2476" xr:uid="{00000000-0005-0000-0000-000026030000}"/>
    <cellStyle name="Обычный 2 10 3 2 3" xfId="776" xr:uid="{00000000-0005-0000-0000-000027030000}"/>
    <cellStyle name="Обычный 2 10 3 2 3 2" xfId="1747" xr:uid="{00000000-0005-0000-0000-000028030000}"/>
    <cellStyle name="Обычный 2 10 3 2 3 2 2" xfId="6631" xr:uid="{00000000-0005-0000-0000-000029030000}"/>
    <cellStyle name="Обычный 2 10 3 2 3 3" xfId="2695" xr:uid="{00000000-0005-0000-0000-00002A030000}"/>
    <cellStyle name="Обычный 2 10 3 2 4" xfId="777" xr:uid="{00000000-0005-0000-0000-00002B030000}"/>
    <cellStyle name="Обычный 2 10 3 2 4 2" xfId="6630" xr:uid="{00000000-0005-0000-0000-00002C030000}"/>
    <cellStyle name="Обычный 2 10 3 2 5" xfId="2101" xr:uid="{00000000-0005-0000-0000-00002D030000}"/>
    <cellStyle name="Обычный 2 10 3 3" xfId="400" xr:uid="{00000000-0005-0000-0000-00002E030000}"/>
    <cellStyle name="Обычный 2 10 3 3 2" xfId="778" xr:uid="{00000000-0005-0000-0000-00002F030000}"/>
    <cellStyle name="Обычный 2 10 3 3 2 2" xfId="3336" xr:uid="{00000000-0005-0000-0000-000030030000}"/>
    <cellStyle name="Обычный 2 10 3 3 2 3" xfId="3335" xr:uid="{00000000-0005-0000-0000-000031030000}"/>
    <cellStyle name="Обычный 2 10 3 3 3" xfId="3337" xr:uid="{00000000-0005-0000-0000-000032030000}"/>
    <cellStyle name="Обычный 2 10 3 3 3 2" xfId="3338" xr:uid="{00000000-0005-0000-0000-000033030000}"/>
    <cellStyle name="Обычный 2 10 3 3 4" xfId="3339" xr:uid="{00000000-0005-0000-0000-000034030000}"/>
    <cellStyle name="Обычный 2 10 3 3 5" xfId="2359" xr:uid="{00000000-0005-0000-0000-000035030000}"/>
    <cellStyle name="Обычный 2 10 3 4" xfId="779" xr:uid="{00000000-0005-0000-0000-000036030000}"/>
    <cellStyle name="Обычный 2 10 3 4 2" xfId="1748" xr:uid="{00000000-0005-0000-0000-000037030000}"/>
    <cellStyle name="Обычный 2 10 3 4 2 2" xfId="3341" xr:uid="{00000000-0005-0000-0000-000038030000}"/>
    <cellStyle name="Обычный 2 10 3 4 2 3" xfId="3340" xr:uid="{00000000-0005-0000-0000-000039030000}"/>
    <cellStyle name="Обычный 2 10 3 4 3" xfId="3342" xr:uid="{00000000-0005-0000-0000-00003A030000}"/>
    <cellStyle name="Обычный 2 10 3 4 3 2" xfId="3343" xr:uid="{00000000-0005-0000-0000-00003B030000}"/>
    <cellStyle name="Обычный 2 10 3 4 4" xfId="3344" xr:uid="{00000000-0005-0000-0000-00003C030000}"/>
    <cellStyle name="Обычный 2 10 3 4 5" xfId="2696" xr:uid="{00000000-0005-0000-0000-00003D030000}"/>
    <cellStyle name="Обычный 2 10 3 5" xfId="780" xr:uid="{00000000-0005-0000-0000-00003E030000}"/>
    <cellStyle name="Обычный 2 10 3 5 2" xfId="3346" xr:uid="{00000000-0005-0000-0000-00003F030000}"/>
    <cellStyle name="Обычный 2 10 3 5 2 2" xfId="3347" xr:uid="{00000000-0005-0000-0000-000040030000}"/>
    <cellStyle name="Обычный 2 10 3 5 3" xfId="3348" xr:uid="{00000000-0005-0000-0000-000041030000}"/>
    <cellStyle name="Обычный 2 10 3 5 3 2" xfId="3349" xr:uid="{00000000-0005-0000-0000-000042030000}"/>
    <cellStyle name="Обычный 2 10 3 5 4" xfId="3350" xr:uid="{00000000-0005-0000-0000-000043030000}"/>
    <cellStyle name="Обычный 2 10 3 5 5" xfId="3345" xr:uid="{00000000-0005-0000-0000-000044030000}"/>
    <cellStyle name="Обычный 2 10 3 6" xfId="3351" xr:uid="{00000000-0005-0000-0000-000045030000}"/>
    <cellStyle name="Обычный 2 10 3 6 2" xfId="3352" xr:uid="{00000000-0005-0000-0000-000046030000}"/>
    <cellStyle name="Обычный 2 10 3 7" xfId="3353" xr:uid="{00000000-0005-0000-0000-000047030000}"/>
    <cellStyle name="Обычный 2 10 3 8" xfId="2100" xr:uid="{00000000-0005-0000-0000-000048030000}"/>
    <cellStyle name="Обычный 2 10 4" xfId="3354" xr:uid="{00000000-0005-0000-0000-000049030000}"/>
    <cellStyle name="Обычный 2 10 4 10" xfId="3355" xr:uid="{00000000-0005-0000-0000-00004A030000}"/>
    <cellStyle name="Обычный 2 10 4 2" xfId="3356" xr:uid="{00000000-0005-0000-0000-00004B030000}"/>
    <cellStyle name="Обычный 2 10 4 2 2" xfId="3357" xr:uid="{00000000-0005-0000-0000-00004C030000}"/>
    <cellStyle name="Обычный 2 10 4 2 2 2" xfId="3358" xr:uid="{00000000-0005-0000-0000-00004D030000}"/>
    <cellStyle name="Обычный 2 10 4 2 3" xfId="3359" xr:uid="{00000000-0005-0000-0000-00004E030000}"/>
    <cellStyle name="Обычный 2 10 4 2 3 2" xfId="3360" xr:uid="{00000000-0005-0000-0000-00004F030000}"/>
    <cellStyle name="Обычный 2 10 4 2 4" xfId="3361" xr:uid="{00000000-0005-0000-0000-000050030000}"/>
    <cellStyle name="Обычный 2 10 4 3" xfId="3362" xr:uid="{00000000-0005-0000-0000-000051030000}"/>
    <cellStyle name="Обычный 2 10 4 3 2" xfId="3363" xr:uid="{00000000-0005-0000-0000-000052030000}"/>
    <cellStyle name="Обычный 2 10 4 3 2 2" xfId="3364" xr:uid="{00000000-0005-0000-0000-000053030000}"/>
    <cellStyle name="Обычный 2 10 4 3 3" xfId="3365" xr:uid="{00000000-0005-0000-0000-000054030000}"/>
    <cellStyle name="Обычный 2 10 4 3 3 2" xfId="3366" xr:uid="{00000000-0005-0000-0000-000055030000}"/>
    <cellStyle name="Обычный 2 10 4 3 4" xfId="3367" xr:uid="{00000000-0005-0000-0000-000056030000}"/>
    <cellStyle name="Обычный 2 10 4 4" xfId="3368" xr:uid="{00000000-0005-0000-0000-000057030000}"/>
    <cellStyle name="Обычный 2 10 4 4 2" xfId="3369" xr:uid="{00000000-0005-0000-0000-000058030000}"/>
    <cellStyle name="Обычный 2 10 4 5" xfId="3370" xr:uid="{00000000-0005-0000-0000-000059030000}"/>
    <cellStyle name="Обычный 2 10 4 5 2" xfId="3371" xr:uid="{00000000-0005-0000-0000-00005A030000}"/>
    <cellStyle name="Обычный 2 10 4 6" xfId="3372" xr:uid="{00000000-0005-0000-0000-00005B030000}"/>
    <cellStyle name="Обычный 2 10 4 7" xfId="3373" xr:uid="{00000000-0005-0000-0000-00005C030000}"/>
    <cellStyle name="Обычный 2 10 4 8" xfId="3374" xr:uid="{00000000-0005-0000-0000-00005D030000}"/>
    <cellStyle name="Обычный 2 10 4 9" xfId="3375" xr:uid="{00000000-0005-0000-0000-00005E030000}"/>
    <cellStyle name="Обычный 2 10 5" xfId="3376" xr:uid="{00000000-0005-0000-0000-00005F030000}"/>
    <cellStyle name="Обычный 2 10 5 2" xfId="3377" xr:uid="{00000000-0005-0000-0000-000060030000}"/>
    <cellStyle name="Обычный 2 10 5 2 10" xfId="3378" xr:uid="{00000000-0005-0000-0000-000061030000}"/>
    <cellStyle name="Обычный 2 10 5 2 11" xfId="3379" xr:uid="{00000000-0005-0000-0000-000062030000}"/>
    <cellStyle name="Обычный 2 10 5 2 12" xfId="3380" xr:uid="{00000000-0005-0000-0000-000063030000}"/>
    <cellStyle name="Обычный 2 10 5 2 13" xfId="3381" xr:uid="{00000000-0005-0000-0000-000064030000}"/>
    <cellStyle name="Обычный 2 10 5 2 14" xfId="3382" xr:uid="{00000000-0005-0000-0000-000065030000}"/>
    <cellStyle name="Обычный 2 10 5 2 14 2" xfId="3383" xr:uid="{00000000-0005-0000-0000-000066030000}"/>
    <cellStyle name="Обычный 2 10 5 2 14 2 2" xfId="3384" xr:uid="{00000000-0005-0000-0000-000067030000}"/>
    <cellStyle name="Обычный 2 10 5 2 15" xfId="3385" xr:uid="{00000000-0005-0000-0000-000068030000}"/>
    <cellStyle name="Обычный 2 10 5 2 2" xfId="3386" xr:uid="{00000000-0005-0000-0000-000069030000}"/>
    <cellStyle name="Обычный 2 10 5 2 2 2" xfId="3387" xr:uid="{00000000-0005-0000-0000-00006A030000}"/>
    <cellStyle name="Обычный 2 10 5 2 2 2 2" xfId="3388" xr:uid="{00000000-0005-0000-0000-00006B030000}"/>
    <cellStyle name="Обычный 2 10 5 2 2 3" xfId="3389" xr:uid="{00000000-0005-0000-0000-00006C030000}"/>
    <cellStyle name="Обычный 2 10 5 2 2 3 2" xfId="3390" xr:uid="{00000000-0005-0000-0000-00006D030000}"/>
    <cellStyle name="Обычный 2 10 5 2 2 4" xfId="3391" xr:uid="{00000000-0005-0000-0000-00006E030000}"/>
    <cellStyle name="Обычный 2 10 5 2 2 4 2" xfId="3392" xr:uid="{00000000-0005-0000-0000-00006F030000}"/>
    <cellStyle name="Обычный 2 10 5 2 2 5" xfId="3393" xr:uid="{00000000-0005-0000-0000-000070030000}"/>
    <cellStyle name="Обычный 2 10 5 2 3" xfId="3394" xr:uid="{00000000-0005-0000-0000-000071030000}"/>
    <cellStyle name="Обычный 2 10 5 2 3 2" xfId="3395" xr:uid="{00000000-0005-0000-0000-000072030000}"/>
    <cellStyle name="Обычный 2 10 5 2 4" xfId="3396" xr:uid="{00000000-0005-0000-0000-000073030000}"/>
    <cellStyle name="Обычный 2 10 5 2 4 2" xfId="3397" xr:uid="{00000000-0005-0000-0000-000074030000}"/>
    <cellStyle name="Обычный 2 10 5 2 5" xfId="3398" xr:uid="{00000000-0005-0000-0000-000075030000}"/>
    <cellStyle name="Обычный 2 10 5 2 5 2" xfId="3399" xr:uid="{00000000-0005-0000-0000-000076030000}"/>
    <cellStyle name="Обычный 2 10 5 2 5 3" xfId="3400" xr:uid="{00000000-0005-0000-0000-000077030000}"/>
    <cellStyle name="Обычный 2 10 5 2 5 4" xfId="3401" xr:uid="{00000000-0005-0000-0000-000078030000}"/>
    <cellStyle name="Обычный 2 10 5 2 5 5" xfId="3402" xr:uid="{00000000-0005-0000-0000-000079030000}"/>
    <cellStyle name="Обычный 2 10 5 2 5 6" xfId="3403" xr:uid="{00000000-0005-0000-0000-00007A030000}"/>
    <cellStyle name="Обычный 2 10 5 2 5 7" xfId="3404" xr:uid="{00000000-0005-0000-0000-00007B030000}"/>
    <cellStyle name="Обычный 2 10 5 2 5 8" xfId="3405" xr:uid="{00000000-0005-0000-0000-00007C030000}"/>
    <cellStyle name="Обычный 2 10 5 2 6" xfId="3406" xr:uid="{00000000-0005-0000-0000-00007D030000}"/>
    <cellStyle name="Обычный 2 10 5 2 7" xfId="3407" xr:uid="{00000000-0005-0000-0000-00007E030000}"/>
    <cellStyle name="Обычный 2 10 5 2 8" xfId="3408" xr:uid="{00000000-0005-0000-0000-00007F030000}"/>
    <cellStyle name="Обычный 2 10 5 2 9" xfId="3409" xr:uid="{00000000-0005-0000-0000-000080030000}"/>
    <cellStyle name="Обычный 2 10 5 3" xfId="3410" xr:uid="{00000000-0005-0000-0000-000081030000}"/>
    <cellStyle name="Обычный 2 10 5 3 2" xfId="3411" xr:uid="{00000000-0005-0000-0000-000082030000}"/>
    <cellStyle name="Обычный 2 10 5 3 2 2" xfId="3412" xr:uid="{00000000-0005-0000-0000-000083030000}"/>
    <cellStyle name="Обычный 2 10 5 3 3" xfId="3413" xr:uid="{00000000-0005-0000-0000-000084030000}"/>
    <cellStyle name="Обычный 2 10 5 4" xfId="3414" xr:uid="{00000000-0005-0000-0000-000085030000}"/>
    <cellStyle name="Обычный 2 10 5 4 2" xfId="3415" xr:uid="{00000000-0005-0000-0000-000086030000}"/>
    <cellStyle name="Обычный 2 10 5 5" xfId="3416" xr:uid="{00000000-0005-0000-0000-000087030000}"/>
    <cellStyle name="Обычный 2 10 5 5 2" xfId="3417" xr:uid="{00000000-0005-0000-0000-000088030000}"/>
    <cellStyle name="Обычный 2 10 5 6" xfId="3418" xr:uid="{00000000-0005-0000-0000-000089030000}"/>
    <cellStyle name="Обычный 2 10 5 6 2" xfId="3419" xr:uid="{00000000-0005-0000-0000-00008A030000}"/>
    <cellStyle name="Обычный 2 10 5 7" xfId="3420" xr:uid="{00000000-0005-0000-0000-00008B030000}"/>
    <cellStyle name="Обычный 2 10 5 7 2" xfId="3421" xr:uid="{00000000-0005-0000-0000-00008C030000}"/>
    <cellStyle name="Обычный 2 10 5 8" xfId="3422" xr:uid="{00000000-0005-0000-0000-00008D030000}"/>
    <cellStyle name="Обычный 2 10 6" xfId="3423" xr:uid="{00000000-0005-0000-0000-00008E030000}"/>
    <cellStyle name="Обычный 2 10 6 2" xfId="3424" xr:uid="{00000000-0005-0000-0000-00008F030000}"/>
    <cellStyle name="Обычный 2 10 6 2 2" xfId="3425" xr:uid="{00000000-0005-0000-0000-000090030000}"/>
    <cellStyle name="Обычный 2 10 6 3" xfId="3426" xr:uid="{00000000-0005-0000-0000-000091030000}"/>
    <cellStyle name="Обычный 2 10 6 3 2" xfId="3427" xr:uid="{00000000-0005-0000-0000-000092030000}"/>
    <cellStyle name="Обычный 2 10 6 4" xfId="3428" xr:uid="{00000000-0005-0000-0000-000093030000}"/>
    <cellStyle name="Обычный 2 10 7" xfId="3429" xr:uid="{00000000-0005-0000-0000-000094030000}"/>
    <cellStyle name="Обычный 2 10 7 2" xfId="3430" xr:uid="{00000000-0005-0000-0000-000095030000}"/>
    <cellStyle name="Обычный 2 10 7 2 2" xfId="3431" xr:uid="{00000000-0005-0000-0000-000096030000}"/>
    <cellStyle name="Обычный 2 10 7 3" xfId="3432" xr:uid="{00000000-0005-0000-0000-000097030000}"/>
    <cellStyle name="Обычный 2 10 8" xfId="3433" xr:uid="{00000000-0005-0000-0000-000098030000}"/>
    <cellStyle name="Обычный 2 10 8 2" xfId="3434" xr:uid="{00000000-0005-0000-0000-000099030000}"/>
    <cellStyle name="Обычный 2 10 8 2 2" xfId="3435" xr:uid="{00000000-0005-0000-0000-00009A030000}"/>
    <cellStyle name="Обычный 2 10 8 2 2 2" xfId="3436" xr:uid="{00000000-0005-0000-0000-00009B030000}"/>
    <cellStyle name="Обычный 2 10 8 2 3" xfId="3437" xr:uid="{00000000-0005-0000-0000-00009C030000}"/>
    <cellStyle name="Обычный 2 10 8 3" xfId="3438" xr:uid="{00000000-0005-0000-0000-00009D030000}"/>
    <cellStyle name="Обычный 2 10 8 3 2" xfId="3439" xr:uid="{00000000-0005-0000-0000-00009E030000}"/>
    <cellStyle name="Обычный 2 10 8 3 2 2" xfId="3440" xr:uid="{00000000-0005-0000-0000-00009F030000}"/>
    <cellStyle name="Обычный 2 10 8 3 3" xfId="3441" xr:uid="{00000000-0005-0000-0000-0000A0030000}"/>
    <cellStyle name="Обычный 2 10 8 4" xfId="3442" xr:uid="{00000000-0005-0000-0000-0000A1030000}"/>
    <cellStyle name="Обычный 2 10 8 4 2" xfId="3443" xr:uid="{00000000-0005-0000-0000-0000A2030000}"/>
    <cellStyle name="Обычный 2 10 8 5" xfId="3444" xr:uid="{00000000-0005-0000-0000-0000A3030000}"/>
    <cellStyle name="Обычный 2 10 8 5 2" xfId="3445" xr:uid="{00000000-0005-0000-0000-0000A4030000}"/>
    <cellStyle name="Обычный 2 10 8 6" xfId="3446" xr:uid="{00000000-0005-0000-0000-0000A5030000}"/>
    <cellStyle name="Обычный 2 10 8 6 2" xfId="3447" xr:uid="{00000000-0005-0000-0000-0000A6030000}"/>
    <cellStyle name="Обычный 2 10 8 6 3" xfId="3448" xr:uid="{00000000-0005-0000-0000-0000A7030000}"/>
    <cellStyle name="Обычный 2 10 8 7" xfId="3449" xr:uid="{00000000-0005-0000-0000-0000A8030000}"/>
    <cellStyle name="Обычный 2 10 8 7 2" xfId="3450" xr:uid="{00000000-0005-0000-0000-0000A9030000}"/>
    <cellStyle name="Обычный 2 10 8 7 3" xfId="3451" xr:uid="{00000000-0005-0000-0000-0000AA030000}"/>
    <cellStyle name="Обычный 2 10 8 8" xfId="3452" xr:uid="{00000000-0005-0000-0000-0000AB030000}"/>
    <cellStyle name="Обычный 2 10 8 9" xfId="3453" xr:uid="{00000000-0005-0000-0000-0000AC030000}"/>
    <cellStyle name="Обычный 2 10 9" xfId="3454" xr:uid="{00000000-0005-0000-0000-0000AD030000}"/>
    <cellStyle name="Обычный 2 10 9 2" xfId="3455" xr:uid="{00000000-0005-0000-0000-0000AE030000}"/>
    <cellStyle name="Обычный 2 10 9 2 2" xfId="3456" xr:uid="{00000000-0005-0000-0000-0000AF030000}"/>
    <cellStyle name="Обычный 2 10 9 3" xfId="3457" xr:uid="{00000000-0005-0000-0000-0000B0030000}"/>
    <cellStyle name="Обычный 2 10 9 3 2" xfId="3458" xr:uid="{00000000-0005-0000-0000-0000B1030000}"/>
    <cellStyle name="Обычный 2 10 9 4" xfId="3459" xr:uid="{00000000-0005-0000-0000-0000B2030000}"/>
    <cellStyle name="Обычный 2 10 9 4 2" xfId="3460" xr:uid="{00000000-0005-0000-0000-0000B3030000}"/>
    <cellStyle name="Обычный 2 10 9 5" xfId="3461" xr:uid="{00000000-0005-0000-0000-0000B4030000}"/>
    <cellStyle name="Обычный 2 10 9 5 2" xfId="3462" xr:uid="{00000000-0005-0000-0000-0000B5030000}"/>
    <cellStyle name="Обычный 2 10 9 5 3" xfId="3463" xr:uid="{00000000-0005-0000-0000-0000B6030000}"/>
    <cellStyle name="Обычный 2 10 9 6" xfId="3464" xr:uid="{00000000-0005-0000-0000-0000B7030000}"/>
    <cellStyle name="Обычный 2 10 9 7" xfId="3465" xr:uid="{00000000-0005-0000-0000-0000B8030000}"/>
    <cellStyle name="Обычный 2 10 9 8" xfId="3466" xr:uid="{00000000-0005-0000-0000-0000B9030000}"/>
    <cellStyle name="Обычный 2 11" xfId="29" xr:uid="{00000000-0005-0000-0000-0000BA030000}"/>
    <cellStyle name="Обычный 2 11 2" xfId="30" xr:uid="{00000000-0005-0000-0000-0000BB030000}"/>
    <cellStyle name="Обычный 2 11 2 2" xfId="284" xr:uid="{00000000-0005-0000-0000-0000BC030000}"/>
    <cellStyle name="Обычный 2 11 2 2 2" xfId="560" xr:uid="{00000000-0005-0000-0000-0000BD030000}"/>
    <cellStyle name="Обычный 2 11 2 2 2 2" xfId="781" xr:uid="{00000000-0005-0000-0000-0000BE030000}"/>
    <cellStyle name="Обычный 2 11 2 2 2 2 2" xfId="6634" xr:uid="{00000000-0005-0000-0000-0000BF030000}"/>
    <cellStyle name="Обычный 2 11 2 2 2 3" xfId="2477" xr:uid="{00000000-0005-0000-0000-0000C0030000}"/>
    <cellStyle name="Обычный 2 11 2 2 3" xfId="782" xr:uid="{00000000-0005-0000-0000-0000C1030000}"/>
    <cellStyle name="Обычный 2 11 2 2 3 2" xfId="1749" xr:uid="{00000000-0005-0000-0000-0000C2030000}"/>
    <cellStyle name="Обычный 2 11 2 2 3 2 2" xfId="6635" xr:uid="{00000000-0005-0000-0000-0000C3030000}"/>
    <cellStyle name="Обычный 2 11 2 2 3 3" xfId="2697" xr:uid="{00000000-0005-0000-0000-0000C4030000}"/>
    <cellStyle name="Обычный 2 11 2 2 4" xfId="783" xr:uid="{00000000-0005-0000-0000-0000C5030000}"/>
    <cellStyle name="Обычный 2 11 2 2 4 2" xfId="6633" xr:uid="{00000000-0005-0000-0000-0000C6030000}"/>
    <cellStyle name="Обычный 2 11 2 2 5" xfId="2103" xr:uid="{00000000-0005-0000-0000-0000C7030000}"/>
    <cellStyle name="Обычный 2 11 2 3" xfId="401" xr:uid="{00000000-0005-0000-0000-0000C8030000}"/>
    <cellStyle name="Обычный 2 11 2 3 2" xfId="784" xr:uid="{00000000-0005-0000-0000-0000C9030000}"/>
    <cellStyle name="Обычный 2 11 2 3 2 2" xfId="6636" xr:uid="{00000000-0005-0000-0000-0000CA030000}"/>
    <cellStyle name="Обычный 2 11 2 3 3" xfId="2360" xr:uid="{00000000-0005-0000-0000-0000CB030000}"/>
    <cellStyle name="Обычный 2 11 2 4" xfId="785" xr:uid="{00000000-0005-0000-0000-0000CC030000}"/>
    <cellStyle name="Обычный 2 11 2 4 2" xfId="1750" xr:uid="{00000000-0005-0000-0000-0000CD030000}"/>
    <cellStyle name="Обычный 2 11 2 4 2 2" xfId="6637" xr:uid="{00000000-0005-0000-0000-0000CE030000}"/>
    <cellStyle name="Обычный 2 11 2 4 3" xfId="2698" xr:uid="{00000000-0005-0000-0000-0000CF030000}"/>
    <cellStyle name="Обычный 2 11 2 5" xfId="786" xr:uid="{00000000-0005-0000-0000-0000D0030000}"/>
    <cellStyle name="Обычный 2 11 2 5 2" xfId="6632" xr:uid="{00000000-0005-0000-0000-0000D1030000}"/>
    <cellStyle name="Обычный 2 11 2 6" xfId="2102" xr:uid="{00000000-0005-0000-0000-0000D2030000}"/>
    <cellStyle name="Обычный 2 11 3" xfId="3467" xr:uid="{00000000-0005-0000-0000-0000D3030000}"/>
    <cellStyle name="Обычный 2 12" xfId="31" xr:uid="{00000000-0005-0000-0000-0000D4030000}"/>
    <cellStyle name="Обычный 2 12 2" xfId="32" xr:uid="{00000000-0005-0000-0000-0000D5030000}"/>
    <cellStyle name="Обычный 2 12 2 2" xfId="3468" xr:uid="{00000000-0005-0000-0000-0000D6030000}"/>
    <cellStyle name="Обычный 2 12 2 3" xfId="3469" xr:uid="{00000000-0005-0000-0000-0000D7030000}"/>
    <cellStyle name="Обычный 2 12 3" xfId="3470" xr:uid="{00000000-0005-0000-0000-0000D8030000}"/>
    <cellStyle name="Обычный 2 12 4" xfId="3471" xr:uid="{00000000-0005-0000-0000-0000D9030000}"/>
    <cellStyle name="Обычный 2 12 4 2" xfId="3472" xr:uid="{00000000-0005-0000-0000-0000DA030000}"/>
    <cellStyle name="Обычный 2 12 4 3" xfId="3473" xr:uid="{00000000-0005-0000-0000-0000DB030000}"/>
    <cellStyle name="Обычный 2 12 4 4" xfId="3474" xr:uid="{00000000-0005-0000-0000-0000DC030000}"/>
    <cellStyle name="Обычный 2 12 5" xfId="3475" xr:uid="{00000000-0005-0000-0000-0000DD030000}"/>
    <cellStyle name="Обычный 2 12 5 2" xfId="3476" xr:uid="{00000000-0005-0000-0000-0000DE030000}"/>
    <cellStyle name="Обычный 2 12 5 2 2" xfId="3477" xr:uid="{00000000-0005-0000-0000-0000DF030000}"/>
    <cellStyle name="Обычный 2 12 5 3" xfId="3478" xr:uid="{00000000-0005-0000-0000-0000E0030000}"/>
    <cellStyle name="Обычный 2 12 5 4" xfId="3479" xr:uid="{00000000-0005-0000-0000-0000E1030000}"/>
    <cellStyle name="Обычный 2 12 6" xfId="3480" xr:uid="{00000000-0005-0000-0000-0000E2030000}"/>
    <cellStyle name="Обычный 2 12 6 2" xfId="3481" xr:uid="{00000000-0005-0000-0000-0000E3030000}"/>
    <cellStyle name="Обычный 2 13" xfId="33" xr:uid="{00000000-0005-0000-0000-0000E4030000}"/>
    <cellStyle name="Обычный 2 13 2" xfId="34" xr:uid="{00000000-0005-0000-0000-0000E5030000}"/>
    <cellStyle name="Обычный 2 13 2 2" xfId="285" xr:uid="{00000000-0005-0000-0000-0000E6030000}"/>
    <cellStyle name="Обычный 2 13 2 2 2" xfId="561" xr:uid="{00000000-0005-0000-0000-0000E7030000}"/>
    <cellStyle name="Обычный 2 13 2 2 2 2" xfId="787" xr:uid="{00000000-0005-0000-0000-0000E8030000}"/>
    <cellStyle name="Обычный 2 13 2 2 2 2 2" xfId="6640" xr:uid="{00000000-0005-0000-0000-0000E9030000}"/>
    <cellStyle name="Обычный 2 13 2 2 2 3" xfId="2478" xr:uid="{00000000-0005-0000-0000-0000EA030000}"/>
    <cellStyle name="Обычный 2 13 2 2 3" xfId="788" xr:uid="{00000000-0005-0000-0000-0000EB030000}"/>
    <cellStyle name="Обычный 2 13 2 2 3 2" xfId="1751" xr:uid="{00000000-0005-0000-0000-0000EC030000}"/>
    <cellStyle name="Обычный 2 13 2 2 3 2 2" xfId="6641" xr:uid="{00000000-0005-0000-0000-0000ED030000}"/>
    <cellStyle name="Обычный 2 13 2 2 3 3" xfId="2699" xr:uid="{00000000-0005-0000-0000-0000EE030000}"/>
    <cellStyle name="Обычный 2 13 2 2 4" xfId="789" xr:uid="{00000000-0005-0000-0000-0000EF030000}"/>
    <cellStyle name="Обычный 2 13 2 2 4 2" xfId="6639" xr:uid="{00000000-0005-0000-0000-0000F0030000}"/>
    <cellStyle name="Обычный 2 13 2 2 5" xfId="2105" xr:uid="{00000000-0005-0000-0000-0000F1030000}"/>
    <cellStyle name="Обычный 2 13 2 3" xfId="402" xr:uid="{00000000-0005-0000-0000-0000F2030000}"/>
    <cellStyle name="Обычный 2 13 2 3 2" xfId="790" xr:uid="{00000000-0005-0000-0000-0000F3030000}"/>
    <cellStyle name="Обычный 2 13 2 3 2 2" xfId="6642" xr:uid="{00000000-0005-0000-0000-0000F4030000}"/>
    <cellStyle name="Обычный 2 13 2 3 3" xfId="2361" xr:uid="{00000000-0005-0000-0000-0000F5030000}"/>
    <cellStyle name="Обычный 2 13 2 4" xfId="791" xr:uid="{00000000-0005-0000-0000-0000F6030000}"/>
    <cellStyle name="Обычный 2 13 2 4 2" xfId="1752" xr:uid="{00000000-0005-0000-0000-0000F7030000}"/>
    <cellStyle name="Обычный 2 13 2 4 2 2" xfId="6643" xr:uid="{00000000-0005-0000-0000-0000F8030000}"/>
    <cellStyle name="Обычный 2 13 2 4 3" xfId="2700" xr:uid="{00000000-0005-0000-0000-0000F9030000}"/>
    <cellStyle name="Обычный 2 13 2 5" xfId="792" xr:uid="{00000000-0005-0000-0000-0000FA030000}"/>
    <cellStyle name="Обычный 2 13 2 5 2" xfId="6638" xr:uid="{00000000-0005-0000-0000-0000FB030000}"/>
    <cellStyle name="Обычный 2 13 2 6" xfId="2104" xr:uid="{00000000-0005-0000-0000-0000FC030000}"/>
    <cellStyle name="Обычный 2 13 3" xfId="3482" xr:uid="{00000000-0005-0000-0000-0000FD030000}"/>
    <cellStyle name="Обычный 2 13 3 2" xfId="3483" xr:uid="{00000000-0005-0000-0000-0000FE030000}"/>
    <cellStyle name="Обычный 2 13 4" xfId="3484" xr:uid="{00000000-0005-0000-0000-0000FF030000}"/>
    <cellStyle name="Обычный 2 13 4 2" xfId="3485" xr:uid="{00000000-0005-0000-0000-000000040000}"/>
    <cellStyle name="Обычный 2 13 5" xfId="3486" xr:uid="{00000000-0005-0000-0000-000001040000}"/>
    <cellStyle name="Обычный 2 13 5 2" xfId="3487" xr:uid="{00000000-0005-0000-0000-000002040000}"/>
    <cellStyle name="Обычный 2 13 6" xfId="3488" xr:uid="{00000000-0005-0000-0000-000003040000}"/>
    <cellStyle name="Обычный 2 13 7" xfId="3489" xr:uid="{00000000-0005-0000-0000-000004040000}"/>
    <cellStyle name="Обычный 2 14" xfId="35" xr:uid="{00000000-0005-0000-0000-000005040000}"/>
    <cellStyle name="Обычный 2 14 10" xfId="3490" xr:uid="{00000000-0005-0000-0000-000006040000}"/>
    <cellStyle name="Обычный 2 14 10 2" xfId="3491" xr:uid="{00000000-0005-0000-0000-000007040000}"/>
    <cellStyle name="Обычный 2 14 10 2 2" xfId="3492" xr:uid="{00000000-0005-0000-0000-000008040000}"/>
    <cellStyle name="Обычный 2 14 10 3" xfId="3493" xr:uid="{00000000-0005-0000-0000-000009040000}"/>
    <cellStyle name="Обычный 2 14 11" xfId="3494" xr:uid="{00000000-0005-0000-0000-00000A040000}"/>
    <cellStyle name="Обычный 2 14 11 2" xfId="3495" xr:uid="{00000000-0005-0000-0000-00000B040000}"/>
    <cellStyle name="Обычный 2 14 12" xfId="3496" xr:uid="{00000000-0005-0000-0000-00000C040000}"/>
    <cellStyle name="Обычный 2 14 12 2" xfId="3497" xr:uid="{00000000-0005-0000-0000-00000D040000}"/>
    <cellStyle name="Обычный 2 14 13" xfId="3498" xr:uid="{00000000-0005-0000-0000-00000E040000}"/>
    <cellStyle name="Обычный 2 14 13 2" xfId="3499" xr:uid="{00000000-0005-0000-0000-00000F040000}"/>
    <cellStyle name="Обычный 2 14 13 2 2" xfId="3500" xr:uid="{00000000-0005-0000-0000-000010040000}"/>
    <cellStyle name="Обычный 2 14 13 3" xfId="3501" xr:uid="{00000000-0005-0000-0000-000011040000}"/>
    <cellStyle name="Обычный 2 14 13 4" xfId="3502" xr:uid="{00000000-0005-0000-0000-000012040000}"/>
    <cellStyle name="Обычный 2 14 13 4 2" xfId="3503" xr:uid="{00000000-0005-0000-0000-000013040000}"/>
    <cellStyle name="Обычный 2 14 13 4 3" xfId="3504" xr:uid="{00000000-0005-0000-0000-000014040000}"/>
    <cellStyle name="Обычный 2 14 13 4 4" xfId="3505" xr:uid="{00000000-0005-0000-0000-000015040000}"/>
    <cellStyle name="Обычный 2 14 13 5" xfId="3506" xr:uid="{00000000-0005-0000-0000-000016040000}"/>
    <cellStyle name="Обычный 2 14 13 6" xfId="3507" xr:uid="{00000000-0005-0000-0000-000017040000}"/>
    <cellStyle name="Обычный 2 14 13 7" xfId="3508" xr:uid="{00000000-0005-0000-0000-000018040000}"/>
    <cellStyle name="Обычный 2 14 14" xfId="3509" xr:uid="{00000000-0005-0000-0000-000019040000}"/>
    <cellStyle name="Обычный 2 14 14 2" xfId="3510" xr:uid="{00000000-0005-0000-0000-00001A040000}"/>
    <cellStyle name="Обычный 2 14 15" xfId="3511" xr:uid="{00000000-0005-0000-0000-00001B040000}"/>
    <cellStyle name="Обычный 2 14 15 2" xfId="3512" xr:uid="{00000000-0005-0000-0000-00001C040000}"/>
    <cellStyle name="Обычный 2 14 16" xfId="3513" xr:uid="{00000000-0005-0000-0000-00001D040000}"/>
    <cellStyle name="Обычный 2 14 16 2" xfId="3514" xr:uid="{00000000-0005-0000-0000-00001E040000}"/>
    <cellStyle name="Обычный 2 14 16 2 2" xfId="3515" xr:uid="{00000000-0005-0000-0000-00001F040000}"/>
    <cellStyle name="Обычный 2 14 17" xfId="3516" xr:uid="{00000000-0005-0000-0000-000020040000}"/>
    <cellStyle name="Обычный 2 14 17 2" xfId="3517" xr:uid="{00000000-0005-0000-0000-000021040000}"/>
    <cellStyle name="Обычный 2 14 18" xfId="3518" xr:uid="{00000000-0005-0000-0000-000022040000}"/>
    <cellStyle name="Обычный 2 14 19" xfId="3519" xr:uid="{00000000-0005-0000-0000-000023040000}"/>
    <cellStyle name="Обычный 2 14 2" xfId="3520" xr:uid="{00000000-0005-0000-0000-000024040000}"/>
    <cellStyle name="Обычный 2 14 2 2" xfId="3521" xr:uid="{00000000-0005-0000-0000-000025040000}"/>
    <cellStyle name="Обычный 2 14 2 2 2" xfId="3522" xr:uid="{00000000-0005-0000-0000-000026040000}"/>
    <cellStyle name="Обычный 2 14 2 3" xfId="3523" xr:uid="{00000000-0005-0000-0000-000027040000}"/>
    <cellStyle name="Обычный 2 14 2 3 2" xfId="3524" xr:uid="{00000000-0005-0000-0000-000028040000}"/>
    <cellStyle name="Обычный 2 14 2 4" xfId="3525" xr:uid="{00000000-0005-0000-0000-000029040000}"/>
    <cellStyle name="Обычный 2 14 20" xfId="3526" xr:uid="{00000000-0005-0000-0000-00002A040000}"/>
    <cellStyle name="Обычный 2 14 20 2" xfId="3527" xr:uid="{00000000-0005-0000-0000-00002B040000}"/>
    <cellStyle name="Обычный 2 14 21" xfId="3528" xr:uid="{00000000-0005-0000-0000-00002C040000}"/>
    <cellStyle name="Обычный 2 14 22" xfId="3529" xr:uid="{00000000-0005-0000-0000-00002D040000}"/>
    <cellStyle name="Обычный 2 14 23" xfId="3530" xr:uid="{00000000-0005-0000-0000-00002E040000}"/>
    <cellStyle name="Обычный 2 14 3" xfId="3531" xr:uid="{00000000-0005-0000-0000-00002F040000}"/>
    <cellStyle name="Обычный 2 14 3 2" xfId="3532" xr:uid="{00000000-0005-0000-0000-000030040000}"/>
    <cellStyle name="Обычный 2 14 3 2 2" xfId="3533" xr:uid="{00000000-0005-0000-0000-000031040000}"/>
    <cellStyle name="Обычный 2 14 3 2 2 2" xfId="3534" xr:uid="{00000000-0005-0000-0000-000032040000}"/>
    <cellStyle name="Обычный 2 14 3 2 3" xfId="3535" xr:uid="{00000000-0005-0000-0000-000033040000}"/>
    <cellStyle name="Обычный 2 14 3 3" xfId="3536" xr:uid="{00000000-0005-0000-0000-000034040000}"/>
    <cellStyle name="Обычный 2 14 3 3 2" xfId="3537" xr:uid="{00000000-0005-0000-0000-000035040000}"/>
    <cellStyle name="Обычный 2 14 3 4" xfId="3538" xr:uid="{00000000-0005-0000-0000-000036040000}"/>
    <cellStyle name="Обычный 2 14 3 4 2" xfId="3539" xr:uid="{00000000-0005-0000-0000-000037040000}"/>
    <cellStyle name="Обычный 2 14 3 5" xfId="3540" xr:uid="{00000000-0005-0000-0000-000038040000}"/>
    <cellStyle name="Обычный 2 14 3 5 2" xfId="3541" xr:uid="{00000000-0005-0000-0000-000039040000}"/>
    <cellStyle name="Обычный 2 14 3 6" xfId="3542" xr:uid="{00000000-0005-0000-0000-00003A040000}"/>
    <cellStyle name="Обычный 2 14 4" xfId="3543" xr:uid="{00000000-0005-0000-0000-00003B040000}"/>
    <cellStyle name="Обычный 2 14 4 2" xfId="3544" xr:uid="{00000000-0005-0000-0000-00003C040000}"/>
    <cellStyle name="Обычный 2 14 4 2 2" xfId="3545" xr:uid="{00000000-0005-0000-0000-00003D040000}"/>
    <cellStyle name="Обычный 2 14 4 3" xfId="3546" xr:uid="{00000000-0005-0000-0000-00003E040000}"/>
    <cellStyle name="Обычный 2 14 5" xfId="3547" xr:uid="{00000000-0005-0000-0000-00003F040000}"/>
    <cellStyle name="Обычный 2 14 5 2" xfId="3548" xr:uid="{00000000-0005-0000-0000-000040040000}"/>
    <cellStyle name="Обычный 2 14 5 2 2" xfId="3549" xr:uid="{00000000-0005-0000-0000-000041040000}"/>
    <cellStyle name="Обычный 2 14 5 2 2 2" xfId="3550" xr:uid="{00000000-0005-0000-0000-000042040000}"/>
    <cellStyle name="Обычный 2 14 5 2 3" xfId="3551" xr:uid="{00000000-0005-0000-0000-000043040000}"/>
    <cellStyle name="Обычный 2 14 5 3" xfId="3552" xr:uid="{00000000-0005-0000-0000-000044040000}"/>
    <cellStyle name="Обычный 2 14 5 3 2" xfId="3553" xr:uid="{00000000-0005-0000-0000-000045040000}"/>
    <cellStyle name="Обычный 2 14 5 4" xfId="3554" xr:uid="{00000000-0005-0000-0000-000046040000}"/>
    <cellStyle name="Обычный 2 14 6" xfId="3555" xr:uid="{00000000-0005-0000-0000-000047040000}"/>
    <cellStyle name="Обычный 2 14 6 2" xfId="3556" xr:uid="{00000000-0005-0000-0000-000048040000}"/>
    <cellStyle name="Обычный 2 14 6 2 2" xfId="3557" xr:uid="{00000000-0005-0000-0000-000049040000}"/>
    <cellStyle name="Обычный 2 14 6 3" xfId="3558" xr:uid="{00000000-0005-0000-0000-00004A040000}"/>
    <cellStyle name="Обычный 2 14 7" xfId="3559" xr:uid="{00000000-0005-0000-0000-00004B040000}"/>
    <cellStyle name="Обычный 2 14 7 2" xfId="3560" xr:uid="{00000000-0005-0000-0000-00004C040000}"/>
    <cellStyle name="Обычный 2 14 7 2 2" xfId="3561" xr:uid="{00000000-0005-0000-0000-00004D040000}"/>
    <cellStyle name="Обычный 2 14 7 3" xfId="3562" xr:uid="{00000000-0005-0000-0000-00004E040000}"/>
    <cellStyle name="Обычный 2 14 7 3 2" xfId="3563" xr:uid="{00000000-0005-0000-0000-00004F040000}"/>
    <cellStyle name="Обычный 2 14 8" xfId="3564" xr:uid="{00000000-0005-0000-0000-000050040000}"/>
    <cellStyle name="Обычный 2 14 8 2" xfId="3565" xr:uid="{00000000-0005-0000-0000-000051040000}"/>
    <cellStyle name="Обычный 2 14 8 2 2" xfId="3566" xr:uid="{00000000-0005-0000-0000-000052040000}"/>
    <cellStyle name="Обычный 2 14 8 3" xfId="3567" xr:uid="{00000000-0005-0000-0000-000053040000}"/>
    <cellStyle name="Обычный 2 14 9" xfId="3568" xr:uid="{00000000-0005-0000-0000-000054040000}"/>
    <cellStyle name="Обычный 2 14 9 2" xfId="3569" xr:uid="{00000000-0005-0000-0000-000055040000}"/>
    <cellStyle name="Обычный 2 15" xfId="36" xr:uid="{00000000-0005-0000-0000-000056040000}"/>
    <cellStyle name="Обычный 2 15 2" xfId="3570" xr:uid="{00000000-0005-0000-0000-000057040000}"/>
    <cellStyle name="Обычный 2 15 2 2" xfId="3571" xr:uid="{00000000-0005-0000-0000-000058040000}"/>
    <cellStyle name="Обычный 2 15 2 2 2" xfId="3572" xr:uid="{00000000-0005-0000-0000-000059040000}"/>
    <cellStyle name="Обычный 2 15 2 3" xfId="3573" xr:uid="{00000000-0005-0000-0000-00005A040000}"/>
    <cellStyle name="Обычный 2 15 2 3 2" xfId="3574" xr:uid="{00000000-0005-0000-0000-00005B040000}"/>
    <cellStyle name="Обычный 2 15 2 4" xfId="3575" xr:uid="{00000000-0005-0000-0000-00005C040000}"/>
    <cellStyle name="Обычный 2 15 2 4 2" xfId="3576" xr:uid="{00000000-0005-0000-0000-00005D040000}"/>
    <cellStyle name="Обычный 2 15 2 4 2 2" xfId="3577" xr:uid="{00000000-0005-0000-0000-00005E040000}"/>
    <cellStyle name="Обычный 2 15 2 5" xfId="3578" xr:uid="{00000000-0005-0000-0000-00005F040000}"/>
    <cellStyle name="Обычный 2 15 3" xfId="3579" xr:uid="{00000000-0005-0000-0000-000060040000}"/>
    <cellStyle name="Обычный 2 15 3 2" xfId="3580" xr:uid="{00000000-0005-0000-0000-000061040000}"/>
    <cellStyle name="Обычный 2 15 3 2 2" xfId="3581" xr:uid="{00000000-0005-0000-0000-000062040000}"/>
    <cellStyle name="Обычный 2 15 3 3" xfId="3582" xr:uid="{00000000-0005-0000-0000-000063040000}"/>
    <cellStyle name="Обычный 2 15 4" xfId="3583" xr:uid="{00000000-0005-0000-0000-000064040000}"/>
    <cellStyle name="Обычный 2 16" xfId="37" xr:uid="{00000000-0005-0000-0000-000065040000}"/>
    <cellStyle name="Обычный 2 16 2" xfId="3584" xr:uid="{00000000-0005-0000-0000-000066040000}"/>
    <cellStyle name="Обычный 2 16 2 2" xfId="3585" xr:uid="{00000000-0005-0000-0000-000067040000}"/>
    <cellStyle name="Обычный 2 16 2 2 2" xfId="3586" xr:uid="{00000000-0005-0000-0000-000068040000}"/>
    <cellStyle name="Обычный 2 16 2 3" xfId="3587" xr:uid="{00000000-0005-0000-0000-000069040000}"/>
    <cellStyle name="Обычный 2 16 3" xfId="3588" xr:uid="{00000000-0005-0000-0000-00006A040000}"/>
    <cellStyle name="Обычный 2 16 3 2" xfId="3589" xr:uid="{00000000-0005-0000-0000-00006B040000}"/>
    <cellStyle name="Обычный 2 16 4" xfId="3590" xr:uid="{00000000-0005-0000-0000-00006C040000}"/>
    <cellStyle name="Обычный 2 16 4 2" xfId="3591" xr:uid="{00000000-0005-0000-0000-00006D040000}"/>
    <cellStyle name="Обычный 2 16 5" xfId="3592" xr:uid="{00000000-0005-0000-0000-00006E040000}"/>
    <cellStyle name="Обычный 2 17" xfId="38" xr:uid="{00000000-0005-0000-0000-00006F040000}"/>
    <cellStyle name="Обычный 2 17 2" xfId="3593" xr:uid="{00000000-0005-0000-0000-000070040000}"/>
    <cellStyle name="Обычный 2 17 2 2" xfId="3594" xr:uid="{00000000-0005-0000-0000-000071040000}"/>
    <cellStyle name="Обычный 2 17 3" xfId="3595" xr:uid="{00000000-0005-0000-0000-000072040000}"/>
    <cellStyle name="Обычный 2 17 3 2" xfId="3596" xr:uid="{00000000-0005-0000-0000-000073040000}"/>
    <cellStyle name="Обычный 2 17 4" xfId="3597" xr:uid="{00000000-0005-0000-0000-000074040000}"/>
    <cellStyle name="Обычный 2 18" xfId="39" xr:uid="{00000000-0005-0000-0000-000075040000}"/>
    <cellStyle name="Обычный 2 18 2" xfId="3598" xr:uid="{00000000-0005-0000-0000-000076040000}"/>
    <cellStyle name="Обычный 2 18 2 2" xfId="3599" xr:uid="{00000000-0005-0000-0000-000077040000}"/>
    <cellStyle name="Обычный 2 18 3" xfId="3600" xr:uid="{00000000-0005-0000-0000-000078040000}"/>
    <cellStyle name="Обычный 2 19" xfId="40" xr:uid="{00000000-0005-0000-0000-000079040000}"/>
    <cellStyle name="Обычный 2 19 2" xfId="3601" xr:uid="{00000000-0005-0000-0000-00007A040000}"/>
    <cellStyle name="Обычный 2 19 2 2" xfId="3602" xr:uid="{00000000-0005-0000-0000-00007B040000}"/>
    <cellStyle name="Обычный 2 19 3" xfId="3603" xr:uid="{00000000-0005-0000-0000-00007C040000}"/>
    <cellStyle name="Обычный 2 19 3 2" xfId="3604" xr:uid="{00000000-0005-0000-0000-00007D040000}"/>
    <cellStyle name="Обычный 2 19 4" xfId="3605" xr:uid="{00000000-0005-0000-0000-00007E040000}"/>
    <cellStyle name="Обычный 2 2" xfId="41" xr:uid="{00000000-0005-0000-0000-00007F040000}"/>
    <cellStyle name="Обычный 2 2 2" xfId="42" xr:uid="{00000000-0005-0000-0000-000080040000}"/>
    <cellStyle name="Обычный 2 2 2 10" xfId="3606" xr:uid="{00000000-0005-0000-0000-000081040000}"/>
    <cellStyle name="Обычный 2 2 2 10 2" xfId="3607" xr:uid="{00000000-0005-0000-0000-000082040000}"/>
    <cellStyle name="Обычный 2 2 2 10 2 2" xfId="3608" xr:uid="{00000000-0005-0000-0000-000083040000}"/>
    <cellStyle name="Обычный 2 2 2 10 3" xfId="3609" xr:uid="{00000000-0005-0000-0000-000084040000}"/>
    <cellStyle name="Обычный 2 2 2 10 3 2" xfId="3610" xr:uid="{00000000-0005-0000-0000-000085040000}"/>
    <cellStyle name="Обычный 2 2 2 10 4" xfId="3611" xr:uid="{00000000-0005-0000-0000-000086040000}"/>
    <cellStyle name="Обычный 2 2 2 10 4 2" xfId="3612" xr:uid="{00000000-0005-0000-0000-000087040000}"/>
    <cellStyle name="Обычный 2 2 2 11" xfId="3613" xr:uid="{00000000-0005-0000-0000-000088040000}"/>
    <cellStyle name="Обычный 2 2 2 11 2" xfId="3614" xr:uid="{00000000-0005-0000-0000-000089040000}"/>
    <cellStyle name="Обычный 2 2 2 11 2 2" xfId="3615" xr:uid="{00000000-0005-0000-0000-00008A040000}"/>
    <cellStyle name="Обычный 2 2 2 11 3" xfId="3616" xr:uid="{00000000-0005-0000-0000-00008B040000}"/>
    <cellStyle name="Обычный 2 2 2 11 3 2" xfId="3617" xr:uid="{00000000-0005-0000-0000-00008C040000}"/>
    <cellStyle name="Обычный 2 2 2 11 4" xfId="3618" xr:uid="{00000000-0005-0000-0000-00008D040000}"/>
    <cellStyle name="Обычный 2 2 2 12" xfId="3619" xr:uid="{00000000-0005-0000-0000-00008E040000}"/>
    <cellStyle name="Обычный 2 2 2 12 2" xfId="3620" xr:uid="{00000000-0005-0000-0000-00008F040000}"/>
    <cellStyle name="Обычный 2 2 2 12 2 2" xfId="3621" xr:uid="{00000000-0005-0000-0000-000090040000}"/>
    <cellStyle name="Обычный 2 2 2 12 2 2 2" xfId="3622" xr:uid="{00000000-0005-0000-0000-000091040000}"/>
    <cellStyle name="Обычный 2 2 2 12 2 3" xfId="3623" xr:uid="{00000000-0005-0000-0000-000092040000}"/>
    <cellStyle name="Обычный 2 2 2 12 3" xfId="3624" xr:uid="{00000000-0005-0000-0000-000093040000}"/>
    <cellStyle name="Обычный 2 2 2 12 3 2" xfId="3625" xr:uid="{00000000-0005-0000-0000-000094040000}"/>
    <cellStyle name="Обычный 2 2 2 12 4" xfId="3626" xr:uid="{00000000-0005-0000-0000-000095040000}"/>
    <cellStyle name="Обычный 2 2 2 12 4 2" xfId="3627" xr:uid="{00000000-0005-0000-0000-000096040000}"/>
    <cellStyle name="Обычный 2 2 2 12 5" xfId="3628" xr:uid="{00000000-0005-0000-0000-000097040000}"/>
    <cellStyle name="Обычный 2 2 2 12 5 2" xfId="3629" xr:uid="{00000000-0005-0000-0000-000098040000}"/>
    <cellStyle name="Обычный 2 2 2 12 6" xfId="3630" xr:uid="{00000000-0005-0000-0000-000099040000}"/>
    <cellStyle name="Обычный 2 2 2 13" xfId="3631" xr:uid="{00000000-0005-0000-0000-00009A040000}"/>
    <cellStyle name="Обычный 2 2 2 13 2" xfId="3632" xr:uid="{00000000-0005-0000-0000-00009B040000}"/>
    <cellStyle name="Обычный 2 2 2 14" xfId="3633" xr:uid="{00000000-0005-0000-0000-00009C040000}"/>
    <cellStyle name="Обычный 2 2 2 15" xfId="3634" xr:uid="{00000000-0005-0000-0000-00009D040000}"/>
    <cellStyle name="Обычный 2 2 2 15 2" xfId="3635" xr:uid="{00000000-0005-0000-0000-00009E040000}"/>
    <cellStyle name="Обычный 2 2 2 16" xfId="3636" xr:uid="{00000000-0005-0000-0000-00009F040000}"/>
    <cellStyle name="Обычный 2 2 2 16 2" xfId="3637" xr:uid="{00000000-0005-0000-0000-0000A0040000}"/>
    <cellStyle name="Обычный 2 2 2 17" xfId="3638" xr:uid="{00000000-0005-0000-0000-0000A1040000}"/>
    <cellStyle name="Обычный 2 2 2 17 2" xfId="3639" xr:uid="{00000000-0005-0000-0000-0000A2040000}"/>
    <cellStyle name="Обычный 2 2 2 18" xfId="3640" xr:uid="{00000000-0005-0000-0000-0000A3040000}"/>
    <cellStyle name="Обычный 2 2 2 2" xfId="43" xr:uid="{00000000-0005-0000-0000-0000A4040000}"/>
    <cellStyle name="Обычный 2 2 2 2 10" xfId="3641" xr:uid="{00000000-0005-0000-0000-0000A5040000}"/>
    <cellStyle name="Обычный 2 2 2 2 10 2" xfId="3642" xr:uid="{00000000-0005-0000-0000-0000A6040000}"/>
    <cellStyle name="Обычный 2 2 2 2 10 2 2" xfId="3643" xr:uid="{00000000-0005-0000-0000-0000A7040000}"/>
    <cellStyle name="Обычный 2 2 2 2 10 3" xfId="3644" xr:uid="{00000000-0005-0000-0000-0000A8040000}"/>
    <cellStyle name="Обычный 2 2 2 2 11" xfId="3645" xr:uid="{00000000-0005-0000-0000-0000A9040000}"/>
    <cellStyle name="Обычный 2 2 2 2 11 2" xfId="3646" xr:uid="{00000000-0005-0000-0000-0000AA040000}"/>
    <cellStyle name="Обычный 2 2 2 2 11 3" xfId="3647" xr:uid="{00000000-0005-0000-0000-0000AB040000}"/>
    <cellStyle name="Обычный 2 2 2 2 12" xfId="3648" xr:uid="{00000000-0005-0000-0000-0000AC040000}"/>
    <cellStyle name="Обычный 2 2 2 2 13" xfId="2106" xr:uid="{00000000-0005-0000-0000-0000AD040000}"/>
    <cellStyle name="Обычный 2 2 2 2 2" xfId="44" xr:uid="{00000000-0005-0000-0000-0000AE040000}"/>
    <cellStyle name="Обычный 2 2 2 2 2 10" xfId="2107" xr:uid="{00000000-0005-0000-0000-0000AF040000}"/>
    <cellStyle name="Обычный 2 2 2 2 2 2" xfId="286" xr:uid="{00000000-0005-0000-0000-0000B0040000}"/>
    <cellStyle name="Обычный 2 2 2 2 2 2 2" xfId="562" xr:uid="{00000000-0005-0000-0000-0000B1040000}"/>
    <cellStyle name="Обычный 2 2 2 2 2 2 2 2" xfId="793" xr:uid="{00000000-0005-0000-0000-0000B2040000}"/>
    <cellStyle name="Обычный 2 2 2 2 2 2 2 2 2" xfId="3649" xr:uid="{00000000-0005-0000-0000-0000B3040000}"/>
    <cellStyle name="Обычный 2 2 2 2 2 2 2 3" xfId="2479" xr:uid="{00000000-0005-0000-0000-0000B4040000}"/>
    <cellStyle name="Обычный 2 2 2 2 2 2 3" xfId="794" xr:uid="{00000000-0005-0000-0000-0000B5040000}"/>
    <cellStyle name="Обычный 2 2 2 2 2 2 3 2" xfId="1753" xr:uid="{00000000-0005-0000-0000-0000B6040000}"/>
    <cellStyle name="Обычный 2 2 2 2 2 2 3 2 2" xfId="3651" xr:uid="{00000000-0005-0000-0000-0000B7040000}"/>
    <cellStyle name="Обычный 2 2 2 2 2 2 3 2 3" xfId="3650" xr:uid="{00000000-0005-0000-0000-0000B8040000}"/>
    <cellStyle name="Обычный 2 2 2 2 2 2 3 3" xfId="3652" xr:uid="{00000000-0005-0000-0000-0000B9040000}"/>
    <cellStyle name="Обычный 2 2 2 2 2 2 3 4" xfId="2701" xr:uid="{00000000-0005-0000-0000-0000BA040000}"/>
    <cellStyle name="Обычный 2 2 2 2 2 2 4" xfId="795" xr:uid="{00000000-0005-0000-0000-0000BB040000}"/>
    <cellStyle name="Обычный 2 2 2 2 2 2 4 2" xfId="3653" xr:uid="{00000000-0005-0000-0000-0000BC040000}"/>
    <cellStyle name="Обычный 2 2 2 2 2 2 5" xfId="2108" xr:uid="{00000000-0005-0000-0000-0000BD040000}"/>
    <cellStyle name="Обычный 2 2 2 2 2 3" xfId="404" xr:uid="{00000000-0005-0000-0000-0000BE040000}"/>
    <cellStyle name="Обычный 2 2 2 2 2 3 10" xfId="3654" xr:uid="{00000000-0005-0000-0000-0000BF040000}"/>
    <cellStyle name="Обычный 2 2 2 2 2 3 11" xfId="3655" xr:uid="{00000000-0005-0000-0000-0000C0040000}"/>
    <cellStyle name="Обычный 2 2 2 2 2 3 12" xfId="2363" xr:uid="{00000000-0005-0000-0000-0000C1040000}"/>
    <cellStyle name="Обычный 2 2 2 2 2 3 2" xfId="796" xr:uid="{00000000-0005-0000-0000-0000C2040000}"/>
    <cellStyle name="Обычный 2 2 2 2 2 3 2 2" xfId="3657" xr:uid="{00000000-0005-0000-0000-0000C3040000}"/>
    <cellStyle name="Обычный 2 2 2 2 2 3 2 3" xfId="3658" xr:uid="{00000000-0005-0000-0000-0000C4040000}"/>
    <cellStyle name="Обычный 2 2 2 2 2 3 2 4" xfId="3656" xr:uid="{00000000-0005-0000-0000-0000C5040000}"/>
    <cellStyle name="Обычный 2 2 2 2 2 3 3" xfId="3659" xr:uid="{00000000-0005-0000-0000-0000C6040000}"/>
    <cellStyle name="Обычный 2 2 2 2 2 3 3 2" xfId="3660" xr:uid="{00000000-0005-0000-0000-0000C7040000}"/>
    <cellStyle name="Обычный 2 2 2 2 2 3 4" xfId="3661" xr:uid="{00000000-0005-0000-0000-0000C8040000}"/>
    <cellStyle name="Обычный 2 2 2 2 2 3 4 2" xfId="3662" xr:uid="{00000000-0005-0000-0000-0000C9040000}"/>
    <cellStyle name="Обычный 2 2 2 2 2 3 4 2 2" xfId="3663" xr:uid="{00000000-0005-0000-0000-0000CA040000}"/>
    <cellStyle name="Обычный 2 2 2 2 2 3 4 3" xfId="3664" xr:uid="{00000000-0005-0000-0000-0000CB040000}"/>
    <cellStyle name="Обычный 2 2 2 2 2 3 5" xfId="3665" xr:uid="{00000000-0005-0000-0000-0000CC040000}"/>
    <cellStyle name="Обычный 2 2 2 2 2 3 5 2" xfId="3666" xr:uid="{00000000-0005-0000-0000-0000CD040000}"/>
    <cellStyle name="Обычный 2 2 2 2 2 3 6" xfId="3667" xr:uid="{00000000-0005-0000-0000-0000CE040000}"/>
    <cellStyle name="Обычный 2 2 2 2 2 3 6 2" xfId="3668" xr:uid="{00000000-0005-0000-0000-0000CF040000}"/>
    <cellStyle name="Обычный 2 2 2 2 2 3 7" xfId="3669" xr:uid="{00000000-0005-0000-0000-0000D0040000}"/>
    <cellStyle name="Обычный 2 2 2 2 2 3 7 2" xfId="3670" xr:uid="{00000000-0005-0000-0000-0000D1040000}"/>
    <cellStyle name="Обычный 2 2 2 2 2 3 8" xfId="3671" xr:uid="{00000000-0005-0000-0000-0000D2040000}"/>
    <cellStyle name="Обычный 2 2 2 2 2 3 8 2" xfId="3672" xr:uid="{00000000-0005-0000-0000-0000D3040000}"/>
    <cellStyle name="Обычный 2 2 2 2 2 3 9" xfId="3673" xr:uid="{00000000-0005-0000-0000-0000D4040000}"/>
    <cellStyle name="Обычный 2 2 2 2 2 4" xfId="797" xr:uid="{00000000-0005-0000-0000-0000D5040000}"/>
    <cellStyle name="Обычный 2 2 2 2 2 4 2" xfId="1754" xr:uid="{00000000-0005-0000-0000-0000D6040000}"/>
    <cellStyle name="Обычный 2 2 2 2 2 4 2 2" xfId="3675" xr:uid="{00000000-0005-0000-0000-0000D7040000}"/>
    <cellStyle name="Обычный 2 2 2 2 2 4 2 2 2" xfId="3676" xr:uid="{00000000-0005-0000-0000-0000D8040000}"/>
    <cellStyle name="Обычный 2 2 2 2 2 4 2 3" xfId="3677" xr:uid="{00000000-0005-0000-0000-0000D9040000}"/>
    <cellStyle name="Обычный 2 2 2 2 2 4 2 4" xfId="3674" xr:uid="{00000000-0005-0000-0000-0000DA040000}"/>
    <cellStyle name="Обычный 2 2 2 2 2 4 3" xfId="3678" xr:uid="{00000000-0005-0000-0000-0000DB040000}"/>
    <cellStyle name="Обычный 2 2 2 2 2 4 4" xfId="2702" xr:uid="{00000000-0005-0000-0000-0000DC040000}"/>
    <cellStyle name="Обычный 2 2 2 2 2 5" xfId="798" xr:uid="{00000000-0005-0000-0000-0000DD040000}"/>
    <cellStyle name="Обычный 2 2 2 2 2 5 2" xfId="3680" xr:uid="{00000000-0005-0000-0000-0000DE040000}"/>
    <cellStyle name="Обычный 2 2 2 2 2 5 2 2" xfId="3681" xr:uid="{00000000-0005-0000-0000-0000DF040000}"/>
    <cellStyle name="Обычный 2 2 2 2 2 5 2 2 2" xfId="3682" xr:uid="{00000000-0005-0000-0000-0000E0040000}"/>
    <cellStyle name="Обычный 2 2 2 2 2 5 2 2 3" xfId="3683" xr:uid="{00000000-0005-0000-0000-0000E1040000}"/>
    <cellStyle name="Обычный 2 2 2 2 2 5 2 3" xfId="3684" xr:uid="{00000000-0005-0000-0000-0000E2040000}"/>
    <cellStyle name="Обычный 2 2 2 2 2 5 3" xfId="3685" xr:uid="{00000000-0005-0000-0000-0000E3040000}"/>
    <cellStyle name="Обычный 2 2 2 2 2 5 4" xfId="3679" xr:uid="{00000000-0005-0000-0000-0000E4040000}"/>
    <cellStyle name="Обычный 2 2 2 2 2 6" xfId="3686" xr:uid="{00000000-0005-0000-0000-0000E5040000}"/>
    <cellStyle name="Обычный 2 2 2 2 2 6 2" xfId="3687" xr:uid="{00000000-0005-0000-0000-0000E6040000}"/>
    <cellStyle name="Обычный 2 2 2 2 2 7" xfId="3688" xr:uid="{00000000-0005-0000-0000-0000E7040000}"/>
    <cellStyle name="Обычный 2 2 2 2 2 7 2" xfId="3689" xr:uid="{00000000-0005-0000-0000-0000E8040000}"/>
    <cellStyle name="Обычный 2 2 2 2 2 7 2 2" xfId="3690" xr:uid="{00000000-0005-0000-0000-0000E9040000}"/>
    <cellStyle name="Обычный 2 2 2 2 2 7 3" xfId="3691" xr:uid="{00000000-0005-0000-0000-0000EA040000}"/>
    <cellStyle name="Обычный 2 2 2 2 2 8" xfId="3692" xr:uid="{00000000-0005-0000-0000-0000EB040000}"/>
    <cellStyle name="Обычный 2 2 2 2 2 8 2" xfId="3693" xr:uid="{00000000-0005-0000-0000-0000EC040000}"/>
    <cellStyle name="Обычный 2 2 2 2 2 9" xfId="3694" xr:uid="{00000000-0005-0000-0000-0000ED040000}"/>
    <cellStyle name="Обычный 2 2 2 2 3" xfId="45" xr:uid="{00000000-0005-0000-0000-0000EE040000}"/>
    <cellStyle name="Обычный 2 2 2 2 3 2" xfId="287" xr:uid="{00000000-0005-0000-0000-0000EF040000}"/>
    <cellStyle name="Обычный 2 2 2 2 3 2 2" xfId="563" xr:uid="{00000000-0005-0000-0000-0000F0040000}"/>
    <cellStyle name="Обычный 2 2 2 2 3 2 2 2" xfId="799" xr:uid="{00000000-0005-0000-0000-0000F1040000}"/>
    <cellStyle name="Обычный 2 2 2 2 3 2 2 2 2" xfId="3696" xr:uid="{00000000-0005-0000-0000-0000F2040000}"/>
    <cellStyle name="Обычный 2 2 2 2 3 2 2 2 3" xfId="3695" xr:uid="{00000000-0005-0000-0000-0000F3040000}"/>
    <cellStyle name="Обычный 2 2 2 2 3 2 2 3" xfId="3697" xr:uid="{00000000-0005-0000-0000-0000F4040000}"/>
    <cellStyle name="Обычный 2 2 2 2 3 2 2 3 2" xfId="3698" xr:uid="{00000000-0005-0000-0000-0000F5040000}"/>
    <cellStyle name="Обычный 2 2 2 2 3 2 2 3 2 2" xfId="3699" xr:uid="{00000000-0005-0000-0000-0000F6040000}"/>
    <cellStyle name="Обычный 2 2 2 2 3 2 2 3 3" xfId="3700" xr:uid="{00000000-0005-0000-0000-0000F7040000}"/>
    <cellStyle name="Обычный 2 2 2 2 3 2 2 4" xfId="3701" xr:uid="{00000000-0005-0000-0000-0000F8040000}"/>
    <cellStyle name="Обычный 2 2 2 2 3 2 2 4 2" xfId="3702" xr:uid="{00000000-0005-0000-0000-0000F9040000}"/>
    <cellStyle name="Обычный 2 2 2 2 3 2 2 5" xfId="3703" xr:uid="{00000000-0005-0000-0000-0000FA040000}"/>
    <cellStyle name="Обычный 2 2 2 2 3 2 2 5 2" xfId="3704" xr:uid="{00000000-0005-0000-0000-0000FB040000}"/>
    <cellStyle name="Обычный 2 2 2 2 3 2 2 6" xfId="3705" xr:uid="{00000000-0005-0000-0000-0000FC040000}"/>
    <cellStyle name="Обычный 2 2 2 2 3 2 2 6 2" xfId="3706" xr:uid="{00000000-0005-0000-0000-0000FD040000}"/>
    <cellStyle name="Обычный 2 2 2 2 3 2 2 7" xfId="3707" xr:uid="{00000000-0005-0000-0000-0000FE040000}"/>
    <cellStyle name="Обычный 2 2 2 2 3 2 2 8" xfId="3708" xr:uid="{00000000-0005-0000-0000-0000FF040000}"/>
    <cellStyle name="Обычный 2 2 2 2 3 2 2 8 2" xfId="3709" xr:uid="{00000000-0005-0000-0000-000000050000}"/>
    <cellStyle name="Обычный 2 2 2 2 3 2 2 9" xfId="2480" xr:uid="{00000000-0005-0000-0000-000001050000}"/>
    <cellStyle name="Обычный 2 2 2 2 3 2 3" xfId="800" xr:uid="{00000000-0005-0000-0000-000002050000}"/>
    <cellStyle name="Обычный 2 2 2 2 3 2 3 2" xfId="1755" xr:uid="{00000000-0005-0000-0000-000003050000}"/>
    <cellStyle name="Обычный 2 2 2 2 3 2 3 2 2" xfId="6646" xr:uid="{00000000-0005-0000-0000-000004050000}"/>
    <cellStyle name="Обычный 2 2 2 2 3 2 3 3" xfId="2703" xr:uid="{00000000-0005-0000-0000-000005050000}"/>
    <cellStyle name="Обычный 2 2 2 2 3 2 4" xfId="801" xr:uid="{00000000-0005-0000-0000-000006050000}"/>
    <cellStyle name="Обычный 2 2 2 2 3 2 4 2" xfId="6645" xr:uid="{00000000-0005-0000-0000-000007050000}"/>
    <cellStyle name="Обычный 2 2 2 2 3 2 5" xfId="2110" xr:uid="{00000000-0005-0000-0000-000008050000}"/>
    <cellStyle name="Обычный 2 2 2 2 3 3" xfId="405" xr:uid="{00000000-0005-0000-0000-000009050000}"/>
    <cellStyle name="Обычный 2 2 2 2 3 3 2" xfId="802" xr:uid="{00000000-0005-0000-0000-00000A050000}"/>
    <cellStyle name="Обычный 2 2 2 2 3 3 2 2" xfId="6647" xr:uid="{00000000-0005-0000-0000-00000B050000}"/>
    <cellStyle name="Обычный 2 2 2 2 3 3 3" xfId="2364" xr:uid="{00000000-0005-0000-0000-00000C050000}"/>
    <cellStyle name="Обычный 2 2 2 2 3 4" xfId="803" xr:uid="{00000000-0005-0000-0000-00000D050000}"/>
    <cellStyle name="Обычный 2 2 2 2 3 4 2" xfId="1756" xr:uid="{00000000-0005-0000-0000-00000E050000}"/>
    <cellStyle name="Обычный 2 2 2 2 3 4 2 2" xfId="6648" xr:uid="{00000000-0005-0000-0000-00000F050000}"/>
    <cellStyle name="Обычный 2 2 2 2 3 4 3" xfId="2704" xr:uid="{00000000-0005-0000-0000-000010050000}"/>
    <cellStyle name="Обычный 2 2 2 2 3 5" xfId="804" xr:uid="{00000000-0005-0000-0000-000011050000}"/>
    <cellStyle name="Обычный 2 2 2 2 3 5 2" xfId="6644" xr:uid="{00000000-0005-0000-0000-000012050000}"/>
    <cellStyle name="Обычный 2 2 2 2 3 6" xfId="2109" xr:uid="{00000000-0005-0000-0000-000013050000}"/>
    <cellStyle name="Обычный 2 2 2 2 4" xfId="46" xr:uid="{00000000-0005-0000-0000-000014050000}"/>
    <cellStyle name="Обычный 2 2 2 2 4 10" xfId="3710" xr:uid="{00000000-0005-0000-0000-000015050000}"/>
    <cellStyle name="Обычный 2 2 2 2 4 10 2" xfId="3711" xr:uid="{00000000-0005-0000-0000-000016050000}"/>
    <cellStyle name="Обычный 2 2 2 2 4 11" xfId="3712" xr:uid="{00000000-0005-0000-0000-000017050000}"/>
    <cellStyle name="Обычный 2 2 2 2 4 11 2" xfId="3713" xr:uid="{00000000-0005-0000-0000-000018050000}"/>
    <cellStyle name="Обычный 2 2 2 2 4 12" xfId="3714" xr:uid="{00000000-0005-0000-0000-000019050000}"/>
    <cellStyle name="Обычный 2 2 2 2 4 12 2" xfId="3715" xr:uid="{00000000-0005-0000-0000-00001A050000}"/>
    <cellStyle name="Обычный 2 2 2 2 4 13" xfId="3716" xr:uid="{00000000-0005-0000-0000-00001B050000}"/>
    <cellStyle name="Обычный 2 2 2 2 4 13 2" xfId="3717" xr:uid="{00000000-0005-0000-0000-00001C050000}"/>
    <cellStyle name="Обычный 2 2 2 2 4 14" xfId="3718" xr:uid="{00000000-0005-0000-0000-00001D050000}"/>
    <cellStyle name="Обычный 2 2 2 2 4 14 2" xfId="3719" xr:uid="{00000000-0005-0000-0000-00001E050000}"/>
    <cellStyle name="Обычный 2 2 2 2 4 14 3" xfId="3720" xr:uid="{00000000-0005-0000-0000-00001F050000}"/>
    <cellStyle name="Обычный 2 2 2 2 4 15" xfId="3721" xr:uid="{00000000-0005-0000-0000-000020050000}"/>
    <cellStyle name="Обычный 2 2 2 2 4 15 2" xfId="3722" xr:uid="{00000000-0005-0000-0000-000021050000}"/>
    <cellStyle name="Обычный 2 2 2 2 4 16" xfId="3723" xr:uid="{00000000-0005-0000-0000-000022050000}"/>
    <cellStyle name="Обычный 2 2 2 2 4 17" xfId="2111" xr:uid="{00000000-0005-0000-0000-000023050000}"/>
    <cellStyle name="Обычный 2 2 2 2 4 2" xfId="47" xr:uid="{00000000-0005-0000-0000-000024050000}"/>
    <cellStyle name="Обычный 2 2 2 2 4 2 10" xfId="3724" xr:uid="{00000000-0005-0000-0000-000025050000}"/>
    <cellStyle name="Обычный 2 2 2 2 4 2 11" xfId="3725" xr:uid="{00000000-0005-0000-0000-000026050000}"/>
    <cellStyle name="Обычный 2 2 2 2 4 2 12" xfId="2112" xr:uid="{00000000-0005-0000-0000-000027050000}"/>
    <cellStyle name="Обычный 2 2 2 2 4 2 2" xfId="407" xr:uid="{00000000-0005-0000-0000-000028050000}"/>
    <cellStyle name="Обычный 2 2 2 2 4 2 2 2" xfId="805" xr:uid="{00000000-0005-0000-0000-000029050000}"/>
    <cellStyle name="Обычный 2 2 2 2 4 2 2 2 2" xfId="3727" xr:uid="{00000000-0005-0000-0000-00002A050000}"/>
    <cellStyle name="Обычный 2 2 2 2 4 2 2 2 3" xfId="3726" xr:uid="{00000000-0005-0000-0000-00002B050000}"/>
    <cellStyle name="Обычный 2 2 2 2 4 2 2 3" xfId="3728" xr:uid="{00000000-0005-0000-0000-00002C050000}"/>
    <cellStyle name="Обычный 2 2 2 2 4 2 2 3 2" xfId="3729" xr:uid="{00000000-0005-0000-0000-00002D050000}"/>
    <cellStyle name="Обычный 2 2 2 2 4 2 2 4" xfId="3730" xr:uid="{00000000-0005-0000-0000-00002E050000}"/>
    <cellStyle name="Обычный 2 2 2 2 4 2 2 5" xfId="2481" xr:uid="{00000000-0005-0000-0000-00002F050000}"/>
    <cellStyle name="Обычный 2 2 2 2 4 2 3" xfId="806" xr:uid="{00000000-0005-0000-0000-000030050000}"/>
    <cellStyle name="Обычный 2 2 2 2 4 2 3 2" xfId="1757" xr:uid="{00000000-0005-0000-0000-000031050000}"/>
    <cellStyle name="Обычный 2 2 2 2 4 2 3 2 2" xfId="3732" xr:uid="{00000000-0005-0000-0000-000032050000}"/>
    <cellStyle name="Обычный 2 2 2 2 4 2 3 2 2 2" xfId="3733" xr:uid="{00000000-0005-0000-0000-000033050000}"/>
    <cellStyle name="Обычный 2 2 2 2 4 2 3 2 3" xfId="3734" xr:uid="{00000000-0005-0000-0000-000034050000}"/>
    <cellStyle name="Обычный 2 2 2 2 4 2 3 2 4" xfId="3731" xr:uid="{00000000-0005-0000-0000-000035050000}"/>
    <cellStyle name="Обычный 2 2 2 2 4 2 3 3" xfId="3735" xr:uid="{00000000-0005-0000-0000-000036050000}"/>
    <cellStyle name="Обычный 2 2 2 2 4 2 3 3 2" xfId="3736" xr:uid="{00000000-0005-0000-0000-000037050000}"/>
    <cellStyle name="Обычный 2 2 2 2 4 2 3 4" xfId="3737" xr:uid="{00000000-0005-0000-0000-000038050000}"/>
    <cellStyle name="Обычный 2 2 2 2 4 2 3 4 2" xfId="3738" xr:uid="{00000000-0005-0000-0000-000039050000}"/>
    <cellStyle name="Обычный 2 2 2 2 4 2 3 5" xfId="3739" xr:uid="{00000000-0005-0000-0000-00003A050000}"/>
    <cellStyle name="Обычный 2 2 2 2 4 2 3 5 2" xfId="3740" xr:uid="{00000000-0005-0000-0000-00003B050000}"/>
    <cellStyle name="Обычный 2 2 2 2 4 2 3 6" xfId="3741" xr:uid="{00000000-0005-0000-0000-00003C050000}"/>
    <cellStyle name="Обычный 2 2 2 2 4 2 3 6 2" xfId="3742" xr:uid="{00000000-0005-0000-0000-00003D050000}"/>
    <cellStyle name="Обычный 2 2 2 2 4 2 3 7" xfId="3743" xr:uid="{00000000-0005-0000-0000-00003E050000}"/>
    <cellStyle name="Обычный 2 2 2 2 4 2 3 7 2" xfId="3744" xr:uid="{00000000-0005-0000-0000-00003F050000}"/>
    <cellStyle name="Обычный 2 2 2 2 4 2 3 8" xfId="3745" xr:uid="{00000000-0005-0000-0000-000040050000}"/>
    <cellStyle name="Обычный 2 2 2 2 4 2 3 9" xfId="2705" xr:uid="{00000000-0005-0000-0000-000041050000}"/>
    <cellStyle name="Обычный 2 2 2 2 4 2 4" xfId="807" xr:uid="{00000000-0005-0000-0000-000042050000}"/>
    <cellStyle name="Обычный 2 2 2 2 4 2 4 2" xfId="3747" xr:uid="{00000000-0005-0000-0000-000043050000}"/>
    <cellStyle name="Обычный 2 2 2 2 4 2 4 2 2" xfId="3748" xr:uid="{00000000-0005-0000-0000-000044050000}"/>
    <cellStyle name="Обычный 2 2 2 2 4 2 4 3" xfId="3749" xr:uid="{00000000-0005-0000-0000-000045050000}"/>
    <cellStyle name="Обычный 2 2 2 2 4 2 4 4" xfId="3746" xr:uid="{00000000-0005-0000-0000-000046050000}"/>
    <cellStyle name="Обычный 2 2 2 2 4 2 5" xfId="3750" xr:uid="{00000000-0005-0000-0000-000047050000}"/>
    <cellStyle name="Обычный 2 2 2 2 4 2 5 2" xfId="3751" xr:uid="{00000000-0005-0000-0000-000048050000}"/>
    <cellStyle name="Обычный 2 2 2 2 4 2 6" xfId="3752" xr:uid="{00000000-0005-0000-0000-000049050000}"/>
    <cellStyle name="Обычный 2 2 2 2 4 2 6 2" xfId="3753" xr:uid="{00000000-0005-0000-0000-00004A050000}"/>
    <cellStyle name="Обычный 2 2 2 2 4 2 6 2 2" xfId="3754" xr:uid="{00000000-0005-0000-0000-00004B050000}"/>
    <cellStyle name="Обычный 2 2 2 2 4 2 6 2 2 2" xfId="3755" xr:uid="{00000000-0005-0000-0000-00004C050000}"/>
    <cellStyle name="Обычный 2 2 2 2 4 2 6 2 2 3" xfId="3756" xr:uid="{00000000-0005-0000-0000-00004D050000}"/>
    <cellStyle name="Обычный 2 2 2 2 4 2 6 2 3" xfId="3757" xr:uid="{00000000-0005-0000-0000-00004E050000}"/>
    <cellStyle name="Обычный 2 2 2 2 4 2 6 3" xfId="3758" xr:uid="{00000000-0005-0000-0000-00004F050000}"/>
    <cellStyle name="Обычный 2 2 2 2 4 2 7" xfId="3759" xr:uid="{00000000-0005-0000-0000-000050050000}"/>
    <cellStyle name="Обычный 2 2 2 2 4 2 7 2" xfId="3760" xr:uid="{00000000-0005-0000-0000-000051050000}"/>
    <cellStyle name="Обычный 2 2 2 2 4 2 8" xfId="3761" xr:uid="{00000000-0005-0000-0000-000052050000}"/>
    <cellStyle name="Обычный 2 2 2 2 4 2 8 2" xfId="3762" xr:uid="{00000000-0005-0000-0000-000053050000}"/>
    <cellStyle name="Обычный 2 2 2 2 4 2 9" xfId="3763" xr:uid="{00000000-0005-0000-0000-000054050000}"/>
    <cellStyle name="Обычный 2 2 2 2 4 2 9 2" xfId="3764" xr:uid="{00000000-0005-0000-0000-000055050000}"/>
    <cellStyle name="Обычный 2 2 2 2 4 2 9 3" xfId="3765" xr:uid="{00000000-0005-0000-0000-000056050000}"/>
    <cellStyle name="Обычный 2 2 2 2 4 2 9 4" xfId="3766" xr:uid="{00000000-0005-0000-0000-000057050000}"/>
    <cellStyle name="Обычный 2 2 2 2 4 3" xfId="406" xr:uid="{00000000-0005-0000-0000-000058050000}"/>
    <cellStyle name="Обычный 2 2 2 2 4 3 2" xfId="808" xr:uid="{00000000-0005-0000-0000-000059050000}"/>
    <cellStyle name="Обычный 2 2 2 2 4 3 2 2" xfId="3768" xr:uid="{00000000-0005-0000-0000-00005A050000}"/>
    <cellStyle name="Обычный 2 2 2 2 4 3 2 3" xfId="3767" xr:uid="{00000000-0005-0000-0000-00005B050000}"/>
    <cellStyle name="Обычный 2 2 2 2 4 3 3" xfId="3769" xr:uid="{00000000-0005-0000-0000-00005C050000}"/>
    <cellStyle name="Обычный 2 2 2 2 4 3 3 2" xfId="3770" xr:uid="{00000000-0005-0000-0000-00005D050000}"/>
    <cellStyle name="Обычный 2 2 2 2 4 3 3 2 2" xfId="3771" xr:uid="{00000000-0005-0000-0000-00005E050000}"/>
    <cellStyle name="Обычный 2 2 2 2 4 3 3 2 3" xfId="3772" xr:uid="{00000000-0005-0000-0000-00005F050000}"/>
    <cellStyle name="Обычный 2 2 2 2 4 3 3 2 3 2" xfId="3773" xr:uid="{00000000-0005-0000-0000-000060050000}"/>
    <cellStyle name="Обычный 2 2 2 2 4 3 3 2 3 3" xfId="3774" xr:uid="{00000000-0005-0000-0000-000061050000}"/>
    <cellStyle name="Обычный 2 2 2 2 4 3 3 2 4" xfId="3775" xr:uid="{00000000-0005-0000-0000-000062050000}"/>
    <cellStyle name="Обычный 2 2 2 2 4 3 3 2 5" xfId="3776" xr:uid="{00000000-0005-0000-0000-000063050000}"/>
    <cellStyle name="Обычный 2 2 2 2 4 3 3 3" xfId="3777" xr:uid="{00000000-0005-0000-0000-000064050000}"/>
    <cellStyle name="Обычный 2 2 2 2 4 3 4" xfId="3778" xr:uid="{00000000-0005-0000-0000-000065050000}"/>
    <cellStyle name="Обычный 2 2 2 2 4 3 4 2" xfId="3779" xr:uid="{00000000-0005-0000-0000-000066050000}"/>
    <cellStyle name="Обычный 2 2 2 2 4 3 5" xfId="3780" xr:uid="{00000000-0005-0000-0000-000067050000}"/>
    <cellStyle name="Обычный 2 2 2 2 4 3 5 2" xfId="3781" xr:uid="{00000000-0005-0000-0000-000068050000}"/>
    <cellStyle name="Обычный 2 2 2 2 4 3 6" xfId="3782" xr:uid="{00000000-0005-0000-0000-000069050000}"/>
    <cellStyle name="Обычный 2 2 2 2 4 3 7" xfId="2365" xr:uid="{00000000-0005-0000-0000-00006A050000}"/>
    <cellStyle name="Обычный 2 2 2 2 4 4" xfId="809" xr:uid="{00000000-0005-0000-0000-00006B050000}"/>
    <cellStyle name="Обычный 2 2 2 2 4 4 2" xfId="1758" xr:uid="{00000000-0005-0000-0000-00006C050000}"/>
    <cellStyle name="Обычный 2 2 2 2 4 4 2 2" xfId="3784" xr:uid="{00000000-0005-0000-0000-00006D050000}"/>
    <cellStyle name="Обычный 2 2 2 2 4 4 2 3" xfId="3783" xr:uid="{00000000-0005-0000-0000-00006E050000}"/>
    <cellStyle name="Обычный 2 2 2 2 4 4 3" xfId="3785" xr:uid="{00000000-0005-0000-0000-00006F050000}"/>
    <cellStyle name="Обычный 2 2 2 2 4 4 3 2" xfId="3786" xr:uid="{00000000-0005-0000-0000-000070050000}"/>
    <cellStyle name="Обычный 2 2 2 2 4 4 4" xfId="3787" xr:uid="{00000000-0005-0000-0000-000071050000}"/>
    <cellStyle name="Обычный 2 2 2 2 4 4 4 2" xfId="3788" xr:uid="{00000000-0005-0000-0000-000072050000}"/>
    <cellStyle name="Обычный 2 2 2 2 4 4 5" xfId="3789" xr:uid="{00000000-0005-0000-0000-000073050000}"/>
    <cellStyle name="Обычный 2 2 2 2 4 4 6" xfId="2706" xr:uid="{00000000-0005-0000-0000-000074050000}"/>
    <cellStyle name="Обычный 2 2 2 2 4 5" xfId="810" xr:uid="{00000000-0005-0000-0000-000075050000}"/>
    <cellStyle name="Обычный 2 2 2 2 4 5 2" xfId="3791" xr:uid="{00000000-0005-0000-0000-000076050000}"/>
    <cellStyle name="Обычный 2 2 2 2 4 5 2 2" xfId="3792" xr:uid="{00000000-0005-0000-0000-000077050000}"/>
    <cellStyle name="Обычный 2 2 2 2 4 5 3" xfId="3793" xr:uid="{00000000-0005-0000-0000-000078050000}"/>
    <cellStyle name="Обычный 2 2 2 2 4 5 4" xfId="3790" xr:uid="{00000000-0005-0000-0000-000079050000}"/>
    <cellStyle name="Обычный 2 2 2 2 4 6" xfId="3794" xr:uid="{00000000-0005-0000-0000-00007A050000}"/>
    <cellStyle name="Обычный 2 2 2 2 4 6 2" xfId="3795" xr:uid="{00000000-0005-0000-0000-00007B050000}"/>
    <cellStyle name="Обычный 2 2 2 2 4 7" xfId="3796" xr:uid="{00000000-0005-0000-0000-00007C050000}"/>
    <cellStyle name="Обычный 2 2 2 2 4 7 2" xfId="3797" xr:uid="{00000000-0005-0000-0000-00007D050000}"/>
    <cellStyle name="Обычный 2 2 2 2 4 7 2 2" xfId="3798" xr:uid="{00000000-0005-0000-0000-00007E050000}"/>
    <cellStyle name="Обычный 2 2 2 2 4 7 2 2 2" xfId="3799" xr:uid="{00000000-0005-0000-0000-00007F050000}"/>
    <cellStyle name="Обычный 2 2 2 2 4 7 2 3" xfId="3800" xr:uid="{00000000-0005-0000-0000-000080050000}"/>
    <cellStyle name="Обычный 2 2 2 2 4 7 3" xfId="3801" xr:uid="{00000000-0005-0000-0000-000081050000}"/>
    <cellStyle name="Обычный 2 2 2 2 4 7 3 2" xfId="3802" xr:uid="{00000000-0005-0000-0000-000082050000}"/>
    <cellStyle name="Обычный 2 2 2 2 4 7 4" xfId="3803" xr:uid="{00000000-0005-0000-0000-000083050000}"/>
    <cellStyle name="Обычный 2 2 2 2 4 8" xfId="3804" xr:uid="{00000000-0005-0000-0000-000084050000}"/>
    <cellStyle name="Обычный 2 2 2 2 4 8 2" xfId="3805" xr:uid="{00000000-0005-0000-0000-000085050000}"/>
    <cellStyle name="Обычный 2 2 2 2 4 8 2 2" xfId="3806" xr:uid="{00000000-0005-0000-0000-000086050000}"/>
    <cellStyle name="Обычный 2 2 2 2 4 8 2 2 2" xfId="3807" xr:uid="{00000000-0005-0000-0000-000087050000}"/>
    <cellStyle name="Обычный 2 2 2 2 4 8 2 2 3" xfId="3808" xr:uid="{00000000-0005-0000-0000-000088050000}"/>
    <cellStyle name="Обычный 2 2 2 2 4 8 3" xfId="3809" xr:uid="{00000000-0005-0000-0000-000089050000}"/>
    <cellStyle name="Обычный 2 2 2 2 4 8 3 2" xfId="3810" xr:uid="{00000000-0005-0000-0000-00008A050000}"/>
    <cellStyle name="Обычный 2 2 2 2 4 8 4" xfId="3811" xr:uid="{00000000-0005-0000-0000-00008B050000}"/>
    <cellStyle name="Обычный 2 2 2 2 4 8 5" xfId="3812" xr:uid="{00000000-0005-0000-0000-00008C050000}"/>
    <cellStyle name="Обычный 2 2 2 2 4 8 6" xfId="3813" xr:uid="{00000000-0005-0000-0000-00008D050000}"/>
    <cellStyle name="Обычный 2 2 2 2 4 9" xfId="3814" xr:uid="{00000000-0005-0000-0000-00008E050000}"/>
    <cellStyle name="Обычный 2 2 2 2 4 9 2" xfId="3815" xr:uid="{00000000-0005-0000-0000-00008F050000}"/>
    <cellStyle name="Обычный 2 2 2 2 4 9 2 2" xfId="3816" xr:uid="{00000000-0005-0000-0000-000090050000}"/>
    <cellStyle name="Обычный 2 2 2 2 4 9 3" xfId="3817" xr:uid="{00000000-0005-0000-0000-000091050000}"/>
    <cellStyle name="Обычный 2 2 2 2 4 9 3 2" xfId="3818" xr:uid="{00000000-0005-0000-0000-000092050000}"/>
    <cellStyle name="Обычный 2 2 2 2 4 9 4" xfId="3819" xr:uid="{00000000-0005-0000-0000-000093050000}"/>
    <cellStyle name="Обычный 2 2 2 2 4 9 4 2" xfId="3820" xr:uid="{00000000-0005-0000-0000-000094050000}"/>
    <cellStyle name="Обычный 2 2 2 2 5" xfId="48" xr:uid="{00000000-0005-0000-0000-000095050000}"/>
    <cellStyle name="Обычный 2 2 2 2 5 2" xfId="3821" xr:uid="{00000000-0005-0000-0000-000096050000}"/>
    <cellStyle name="Обычный 2 2 2 2 5 2 2" xfId="3822" xr:uid="{00000000-0005-0000-0000-000097050000}"/>
    <cellStyle name="Обычный 2 2 2 2 5 2 2 2" xfId="3823" xr:uid="{00000000-0005-0000-0000-000098050000}"/>
    <cellStyle name="Обычный 2 2 2 2 5 2 2 2 2" xfId="3824" xr:uid="{00000000-0005-0000-0000-000099050000}"/>
    <cellStyle name="Обычный 2 2 2 2 5 2 2 2 2 2" xfId="3825" xr:uid="{00000000-0005-0000-0000-00009A050000}"/>
    <cellStyle name="Обычный 2 2 2 2 5 2 2 2 3" xfId="3826" xr:uid="{00000000-0005-0000-0000-00009B050000}"/>
    <cellStyle name="Обычный 2 2 2 2 5 2 2 3" xfId="3827" xr:uid="{00000000-0005-0000-0000-00009C050000}"/>
    <cellStyle name="Обычный 2 2 2 2 5 2 2 3 2" xfId="3828" xr:uid="{00000000-0005-0000-0000-00009D050000}"/>
    <cellStyle name="Обычный 2 2 2 2 5 2 2 3 2 2" xfId="3829" xr:uid="{00000000-0005-0000-0000-00009E050000}"/>
    <cellStyle name="Обычный 2 2 2 2 5 2 2 3 3" xfId="3830" xr:uid="{00000000-0005-0000-0000-00009F050000}"/>
    <cellStyle name="Обычный 2 2 2 2 5 2 2 4" xfId="3831" xr:uid="{00000000-0005-0000-0000-0000A0050000}"/>
    <cellStyle name="Обычный 2 2 2 2 5 2 2 4 2" xfId="3832" xr:uid="{00000000-0005-0000-0000-0000A1050000}"/>
    <cellStyle name="Обычный 2 2 2 2 5 2 2 5" xfId="3833" xr:uid="{00000000-0005-0000-0000-0000A2050000}"/>
    <cellStyle name="Обычный 2 2 2 2 5 2 2 5 2" xfId="3834" xr:uid="{00000000-0005-0000-0000-0000A3050000}"/>
    <cellStyle name="Обычный 2 2 2 2 5 2 2 6" xfId="3835" xr:uid="{00000000-0005-0000-0000-0000A4050000}"/>
    <cellStyle name="Обычный 2 2 2 2 5 2 3" xfId="3836" xr:uid="{00000000-0005-0000-0000-0000A5050000}"/>
    <cellStyle name="Обычный 2 2 2 2 5 2 3 2" xfId="3837" xr:uid="{00000000-0005-0000-0000-0000A6050000}"/>
    <cellStyle name="Обычный 2 2 2 2 5 2 3 2 2" xfId="3838" xr:uid="{00000000-0005-0000-0000-0000A7050000}"/>
    <cellStyle name="Обычный 2 2 2 2 5 2 3 3" xfId="3839" xr:uid="{00000000-0005-0000-0000-0000A8050000}"/>
    <cellStyle name="Обычный 2 2 2 2 5 2 4" xfId="3840" xr:uid="{00000000-0005-0000-0000-0000A9050000}"/>
    <cellStyle name="Обычный 2 2 2 2 5 2 4 2" xfId="3841" xr:uid="{00000000-0005-0000-0000-0000AA050000}"/>
    <cellStyle name="Обычный 2 2 2 2 5 2 4 2 2" xfId="3842" xr:uid="{00000000-0005-0000-0000-0000AB050000}"/>
    <cellStyle name="Обычный 2 2 2 2 5 2 4 2 2 2" xfId="3843" xr:uid="{00000000-0005-0000-0000-0000AC050000}"/>
    <cellStyle name="Обычный 2 2 2 2 5 2 4 2 3" xfId="3844" xr:uid="{00000000-0005-0000-0000-0000AD050000}"/>
    <cellStyle name="Обычный 2 2 2 2 5 2 4 3" xfId="3845" xr:uid="{00000000-0005-0000-0000-0000AE050000}"/>
    <cellStyle name="Обычный 2 2 2 2 5 2 5" xfId="3846" xr:uid="{00000000-0005-0000-0000-0000AF050000}"/>
    <cellStyle name="Обычный 2 2 2 2 5 3" xfId="3847" xr:uid="{00000000-0005-0000-0000-0000B0050000}"/>
    <cellStyle name="Обычный 2 2 2 2 5 3 2" xfId="3848" xr:uid="{00000000-0005-0000-0000-0000B1050000}"/>
    <cellStyle name="Обычный 2 2 2 2 5 3 2 2" xfId="3849" xr:uid="{00000000-0005-0000-0000-0000B2050000}"/>
    <cellStyle name="Обычный 2 2 2 2 5 4" xfId="3850" xr:uid="{00000000-0005-0000-0000-0000B3050000}"/>
    <cellStyle name="Обычный 2 2 2 2 5 4 2" xfId="3851" xr:uid="{00000000-0005-0000-0000-0000B4050000}"/>
    <cellStyle name="Обычный 2 2 2 2 6" xfId="288" xr:uid="{00000000-0005-0000-0000-0000B5050000}"/>
    <cellStyle name="Обычный 2 2 2 2 6 2" xfId="564" xr:uid="{00000000-0005-0000-0000-0000B6050000}"/>
    <cellStyle name="Обычный 2 2 2 2 6 2 2" xfId="811" xr:uid="{00000000-0005-0000-0000-0000B7050000}"/>
    <cellStyle name="Обычный 2 2 2 2 6 2 2 2" xfId="6650" xr:uid="{00000000-0005-0000-0000-0000B8050000}"/>
    <cellStyle name="Обычный 2 2 2 2 6 2 3" xfId="2482" xr:uid="{00000000-0005-0000-0000-0000B9050000}"/>
    <cellStyle name="Обычный 2 2 2 2 6 3" xfId="812" xr:uid="{00000000-0005-0000-0000-0000BA050000}"/>
    <cellStyle name="Обычный 2 2 2 2 6 3 2" xfId="1759" xr:uid="{00000000-0005-0000-0000-0000BB050000}"/>
    <cellStyle name="Обычный 2 2 2 2 6 3 2 2" xfId="6651" xr:uid="{00000000-0005-0000-0000-0000BC050000}"/>
    <cellStyle name="Обычный 2 2 2 2 6 3 3" xfId="2707" xr:uid="{00000000-0005-0000-0000-0000BD050000}"/>
    <cellStyle name="Обычный 2 2 2 2 6 4" xfId="813" xr:uid="{00000000-0005-0000-0000-0000BE050000}"/>
    <cellStyle name="Обычный 2 2 2 2 6 4 2" xfId="6649" xr:uid="{00000000-0005-0000-0000-0000BF050000}"/>
    <cellStyle name="Обычный 2 2 2 2 6 5" xfId="2113" xr:uid="{00000000-0005-0000-0000-0000C0050000}"/>
    <cellStyle name="Обычный 2 2 2 2 7" xfId="403" xr:uid="{00000000-0005-0000-0000-0000C1050000}"/>
    <cellStyle name="Обычный 2 2 2 2 7 2" xfId="814" xr:uid="{00000000-0005-0000-0000-0000C2050000}"/>
    <cellStyle name="Обычный 2 2 2 2 7 2 2" xfId="3852" xr:uid="{00000000-0005-0000-0000-0000C3050000}"/>
    <cellStyle name="Обычный 2 2 2 2 7 3" xfId="2362" xr:uid="{00000000-0005-0000-0000-0000C4050000}"/>
    <cellStyle name="Обычный 2 2 2 2 8" xfId="815" xr:uid="{00000000-0005-0000-0000-0000C5050000}"/>
    <cellStyle name="Обычный 2 2 2 2 8 2" xfId="1760" xr:uid="{00000000-0005-0000-0000-0000C6050000}"/>
    <cellStyle name="Обычный 2 2 2 2 8 2 2" xfId="3853" xr:uid="{00000000-0005-0000-0000-0000C7050000}"/>
    <cellStyle name="Обычный 2 2 2 2 8 3" xfId="2708" xr:uid="{00000000-0005-0000-0000-0000C8050000}"/>
    <cellStyle name="Обычный 2 2 2 2 9" xfId="816" xr:uid="{00000000-0005-0000-0000-0000C9050000}"/>
    <cellStyle name="Обычный 2 2 2 2 9 2" xfId="3855" xr:uid="{00000000-0005-0000-0000-0000CA050000}"/>
    <cellStyle name="Обычный 2 2 2 2 9 2 2" xfId="3856" xr:uid="{00000000-0005-0000-0000-0000CB050000}"/>
    <cellStyle name="Обычный 2 2 2 2 9 2 2 2" xfId="3857" xr:uid="{00000000-0005-0000-0000-0000CC050000}"/>
    <cellStyle name="Обычный 2 2 2 2 9 2 3" xfId="3858" xr:uid="{00000000-0005-0000-0000-0000CD050000}"/>
    <cellStyle name="Обычный 2 2 2 2 9 3" xfId="3859" xr:uid="{00000000-0005-0000-0000-0000CE050000}"/>
    <cellStyle name="Обычный 2 2 2 2 9 4" xfId="3854" xr:uid="{00000000-0005-0000-0000-0000CF050000}"/>
    <cellStyle name="Обычный 2 2 2 3" xfId="49" xr:uid="{00000000-0005-0000-0000-0000D0050000}"/>
    <cellStyle name="Обычный 2 2 2 3 10" xfId="3860" xr:uid="{00000000-0005-0000-0000-0000D1050000}"/>
    <cellStyle name="Обычный 2 2 2 3 10 2" xfId="3861" xr:uid="{00000000-0005-0000-0000-0000D2050000}"/>
    <cellStyle name="Обычный 2 2 2 3 11" xfId="2114" xr:uid="{00000000-0005-0000-0000-0000D3050000}"/>
    <cellStyle name="Обычный 2 2 2 3 2" xfId="50" xr:uid="{00000000-0005-0000-0000-0000D4050000}"/>
    <cellStyle name="Обычный 2 2 2 3 2 2" xfId="817" xr:uid="{00000000-0005-0000-0000-0000D5050000}"/>
    <cellStyle name="Обычный 2 2 2 3 2 2 10" xfId="2709" xr:uid="{00000000-0005-0000-0000-0000D6050000}"/>
    <cellStyle name="Обычный 2 2 2 3 2 2 2" xfId="1762" xr:uid="{00000000-0005-0000-0000-0000D7050000}"/>
    <cellStyle name="Обычный 2 2 2 3 2 2 2 2" xfId="3863" xr:uid="{00000000-0005-0000-0000-0000D8050000}"/>
    <cellStyle name="Обычный 2 2 2 3 2 2 2 2 2" xfId="3864" xr:uid="{00000000-0005-0000-0000-0000D9050000}"/>
    <cellStyle name="Обычный 2 2 2 3 2 2 2 3" xfId="3865" xr:uid="{00000000-0005-0000-0000-0000DA050000}"/>
    <cellStyle name="Обычный 2 2 2 3 2 2 2 4" xfId="3862" xr:uid="{00000000-0005-0000-0000-0000DB050000}"/>
    <cellStyle name="Обычный 2 2 2 3 2 2 3" xfId="3866" xr:uid="{00000000-0005-0000-0000-0000DC050000}"/>
    <cellStyle name="Обычный 2 2 2 3 2 2 3 2" xfId="3867" xr:uid="{00000000-0005-0000-0000-0000DD050000}"/>
    <cellStyle name="Обычный 2 2 2 3 2 2 4" xfId="3868" xr:uid="{00000000-0005-0000-0000-0000DE050000}"/>
    <cellStyle name="Обычный 2 2 2 3 2 2 4 2" xfId="3869" xr:uid="{00000000-0005-0000-0000-0000DF050000}"/>
    <cellStyle name="Обычный 2 2 2 3 2 2 5" xfId="3870" xr:uid="{00000000-0005-0000-0000-0000E0050000}"/>
    <cellStyle name="Обычный 2 2 2 3 2 2 5 2" xfId="3871" xr:uid="{00000000-0005-0000-0000-0000E1050000}"/>
    <cellStyle name="Обычный 2 2 2 3 2 2 6" xfId="3872" xr:uid="{00000000-0005-0000-0000-0000E2050000}"/>
    <cellStyle name="Обычный 2 2 2 3 2 2 6 2" xfId="3873" xr:uid="{00000000-0005-0000-0000-0000E3050000}"/>
    <cellStyle name="Обычный 2 2 2 3 2 2 7" xfId="3874" xr:uid="{00000000-0005-0000-0000-0000E4050000}"/>
    <cellStyle name="Обычный 2 2 2 3 2 2 7 2" xfId="3875" xr:uid="{00000000-0005-0000-0000-0000E5050000}"/>
    <cellStyle name="Обычный 2 2 2 3 2 2 8" xfId="3876" xr:uid="{00000000-0005-0000-0000-0000E6050000}"/>
    <cellStyle name="Обычный 2 2 2 3 2 2 8 2" xfId="3877" xr:uid="{00000000-0005-0000-0000-0000E7050000}"/>
    <cellStyle name="Обычный 2 2 2 3 2 2 9" xfId="3878" xr:uid="{00000000-0005-0000-0000-0000E8050000}"/>
    <cellStyle name="Обычный 2 2 2 3 2 3" xfId="1763" xr:uid="{00000000-0005-0000-0000-0000E9050000}"/>
    <cellStyle name="Обычный 2 2 2 3 2 3 2" xfId="2710" xr:uid="{00000000-0005-0000-0000-0000EA050000}"/>
    <cellStyle name="Обычный 2 2 2 3 2 4" xfId="1761" xr:uid="{00000000-0005-0000-0000-0000EB050000}"/>
    <cellStyle name="Обычный 2 2 2 3 2 4 2" xfId="6652" xr:uid="{00000000-0005-0000-0000-0000EC050000}"/>
    <cellStyle name="Обычный 2 2 2 3 2 4 3" xfId="3879" xr:uid="{00000000-0005-0000-0000-0000ED050000}"/>
    <cellStyle name="Обычный 2 2 2 3 3" xfId="408" xr:uid="{00000000-0005-0000-0000-0000EE050000}"/>
    <cellStyle name="Обычный 2 2 2 3 3 2" xfId="818" xr:uid="{00000000-0005-0000-0000-0000EF050000}"/>
    <cellStyle name="Обычный 2 2 2 3 3 2 2" xfId="2366" xr:uid="{00000000-0005-0000-0000-0000F0050000}"/>
    <cellStyle name="Обычный 2 2 2 3 3 3" xfId="1764" xr:uid="{00000000-0005-0000-0000-0000F1050000}"/>
    <cellStyle name="Обычный 2 2 2 3 4" xfId="819" xr:uid="{00000000-0005-0000-0000-0000F2050000}"/>
    <cellStyle name="Обычный 2 2 2 3 4 2" xfId="1765" xr:uid="{00000000-0005-0000-0000-0000F3050000}"/>
    <cellStyle name="Обычный 2 2 2 3 4 2 2" xfId="3881" xr:uid="{00000000-0005-0000-0000-0000F4050000}"/>
    <cellStyle name="Обычный 2 2 2 3 4 2 3" xfId="3880" xr:uid="{00000000-0005-0000-0000-0000F5050000}"/>
    <cellStyle name="Обычный 2 2 2 3 4 3" xfId="3882" xr:uid="{00000000-0005-0000-0000-0000F6050000}"/>
    <cellStyle name="Обычный 2 2 2 3 4 3 2" xfId="3883" xr:uid="{00000000-0005-0000-0000-0000F7050000}"/>
    <cellStyle name="Обычный 2 2 2 3 4 4" xfId="3884" xr:uid="{00000000-0005-0000-0000-0000F8050000}"/>
    <cellStyle name="Обычный 2 2 2 3 4 4 2" xfId="3885" xr:uid="{00000000-0005-0000-0000-0000F9050000}"/>
    <cellStyle name="Обычный 2 2 2 3 4 5" xfId="3886" xr:uid="{00000000-0005-0000-0000-0000FA050000}"/>
    <cellStyle name="Обычный 2 2 2 3 4 6" xfId="3887" xr:uid="{00000000-0005-0000-0000-0000FB050000}"/>
    <cellStyle name="Обычный 2 2 2 3 4 7" xfId="3888" xr:uid="{00000000-0005-0000-0000-0000FC050000}"/>
    <cellStyle name="Обычный 2 2 2 3 4 8" xfId="3889" xr:uid="{00000000-0005-0000-0000-0000FD050000}"/>
    <cellStyle name="Обычный 2 2 2 3 4 9" xfId="2711" xr:uid="{00000000-0005-0000-0000-0000FE050000}"/>
    <cellStyle name="Обычный 2 2 2 3 5" xfId="820" xr:uid="{00000000-0005-0000-0000-0000FF050000}"/>
    <cellStyle name="Обычный 2 2 2 3 5 2" xfId="3891" xr:uid="{00000000-0005-0000-0000-000000060000}"/>
    <cellStyle name="Обычный 2 2 2 3 5 2 2" xfId="3892" xr:uid="{00000000-0005-0000-0000-000001060000}"/>
    <cellStyle name="Обычный 2 2 2 3 5 3" xfId="3893" xr:uid="{00000000-0005-0000-0000-000002060000}"/>
    <cellStyle name="Обычный 2 2 2 3 5 3 2" xfId="3894" xr:uid="{00000000-0005-0000-0000-000003060000}"/>
    <cellStyle name="Обычный 2 2 2 3 5 4" xfId="3895" xr:uid="{00000000-0005-0000-0000-000004060000}"/>
    <cellStyle name="Обычный 2 2 2 3 5 4 2" xfId="3896" xr:uid="{00000000-0005-0000-0000-000005060000}"/>
    <cellStyle name="Обычный 2 2 2 3 5 5" xfId="3897" xr:uid="{00000000-0005-0000-0000-000006060000}"/>
    <cellStyle name="Обычный 2 2 2 3 5 5 2" xfId="3898" xr:uid="{00000000-0005-0000-0000-000007060000}"/>
    <cellStyle name="Обычный 2 2 2 3 5 6" xfId="3899" xr:uid="{00000000-0005-0000-0000-000008060000}"/>
    <cellStyle name="Обычный 2 2 2 3 5 7" xfId="3890" xr:uid="{00000000-0005-0000-0000-000009060000}"/>
    <cellStyle name="Обычный 2 2 2 3 6" xfId="3900" xr:uid="{00000000-0005-0000-0000-00000A060000}"/>
    <cellStyle name="Обычный 2 2 2 3 6 10" xfId="3901" xr:uid="{00000000-0005-0000-0000-00000B060000}"/>
    <cellStyle name="Обычный 2 2 2 3 6 10 2" xfId="3902" xr:uid="{00000000-0005-0000-0000-00000C060000}"/>
    <cellStyle name="Обычный 2 2 2 3 6 11" xfId="3903" xr:uid="{00000000-0005-0000-0000-00000D060000}"/>
    <cellStyle name="Обычный 2 2 2 3 6 2" xfId="3904" xr:uid="{00000000-0005-0000-0000-00000E060000}"/>
    <cellStyle name="Обычный 2 2 2 3 6 2 2" xfId="3905" xr:uid="{00000000-0005-0000-0000-00000F060000}"/>
    <cellStyle name="Обычный 2 2 2 3 6 2 2 2" xfId="3906" xr:uid="{00000000-0005-0000-0000-000010060000}"/>
    <cellStyle name="Обычный 2 2 2 3 6 2 3" xfId="3907" xr:uid="{00000000-0005-0000-0000-000011060000}"/>
    <cellStyle name="Обычный 2 2 2 3 6 3" xfId="3908" xr:uid="{00000000-0005-0000-0000-000012060000}"/>
    <cellStyle name="Обычный 2 2 2 3 6 3 2" xfId="3909" xr:uid="{00000000-0005-0000-0000-000013060000}"/>
    <cellStyle name="Обычный 2 2 2 3 6 4" xfId="3910" xr:uid="{00000000-0005-0000-0000-000014060000}"/>
    <cellStyle name="Обычный 2 2 2 3 6 4 2" xfId="3911" xr:uid="{00000000-0005-0000-0000-000015060000}"/>
    <cellStyle name="Обычный 2 2 2 3 6 5" xfId="3912" xr:uid="{00000000-0005-0000-0000-000016060000}"/>
    <cellStyle name="Обычный 2 2 2 3 6 5 2" xfId="3913" xr:uid="{00000000-0005-0000-0000-000017060000}"/>
    <cellStyle name="Обычный 2 2 2 3 6 6" xfId="3914" xr:uid="{00000000-0005-0000-0000-000018060000}"/>
    <cellStyle name="Обычный 2 2 2 3 6 6 2" xfId="3915" xr:uid="{00000000-0005-0000-0000-000019060000}"/>
    <cellStyle name="Обычный 2 2 2 3 6 7" xfId="3916" xr:uid="{00000000-0005-0000-0000-00001A060000}"/>
    <cellStyle name="Обычный 2 2 2 3 6 7 2" xfId="3917" xr:uid="{00000000-0005-0000-0000-00001B060000}"/>
    <cellStyle name="Обычный 2 2 2 3 6 8" xfId="3918" xr:uid="{00000000-0005-0000-0000-00001C060000}"/>
    <cellStyle name="Обычный 2 2 2 3 6 8 2" xfId="3919" xr:uid="{00000000-0005-0000-0000-00001D060000}"/>
    <cellStyle name="Обычный 2 2 2 3 6 9" xfId="3920" xr:uid="{00000000-0005-0000-0000-00001E060000}"/>
    <cellStyle name="Обычный 2 2 2 3 6 9 2" xfId="3921" xr:uid="{00000000-0005-0000-0000-00001F060000}"/>
    <cellStyle name="Обычный 2 2 2 3 7" xfId="3922" xr:uid="{00000000-0005-0000-0000-000020060000}"/>
    <cellStyle name="Обычный 2 2 2 3 7 2" xfId="3923" xr:uid="{00000000-0005-0000-0000-000021060000}"/>
    <cellStyle name="Обычный 2 2 2 3 8" xfId="3924" xr:uid="{00000000-0005-0000-0000-000022060000}"/>
    <cellStyle name="Обычный 2 2 2 3 8 2" xfId="3925" xr:uid="{00000000-0005-0000-0000-000023060000}"/>
    <cellStyle name="Обычный 2 2 2 3 8 2 2" xfId="3926" xr:uid="{00000000-0005-0000-0000-000024060000}"/>
    <cellStyle name="Обычный 2 2 2 3 8 3" xfId="3927" xr:uid="{00000000-0005-0000-0000-000025060000}"/>
    <cellStyle name="Обычный 2 2 2 3 8 3 2" xfId="3928" xr:uid="{00000000-0005-0000-0000-000026060000}"/>
    <cellStyle name="Обычный 2 2 2 3 8 4" xfId="3929" xr:uid="{00000000-0005-0000-0000-000027060000}"/>
    <cellStyle name="Обычный 2 2 2 3 9" xfId="3930" xr:uid="{00000000-0005-0000-0000-000028060000}"/>
    <cellStyle name="Обычный 2 2 2 3 9 2" xfId="3931" xr:uid="{00000000-0005-0000-0000-000029060000}"/>
    <cellStyle name="Обычный 2 2 2 4" xfId="51" xr:uid="{00000000-0005-0000-0000-00002A060000}"/>
    <cellStyle name="Обычный 2 2 2 4 10" xfId="3932" xr:uid="{00000000-0005-0000-0000-00002B060000}"/>
    <cellStyle name="Обычный 2 2 2 4 10 2" xfId="3933" xr:uid="{00000000-0005-0000-0000-00002C060000}"/>
    <cellStyle name="Обычный 2 2 2 4 11" xfId="3934" xr:uid="{00000000-0005-0000-0000-00002D060000}"/>
    <cellStyle name="Обычный 2 2 2 4 11 2" xfId="3935" xr:uid="{00000000-0005-0000-0000-00002E060000}"/>
    <cellStyle name="Обычный 2 2 2 4 11 2 2" xfId="3936" xr:uid="{00000000-0005-0000-0000-00002F060000}"/>
    <cellStyle name="Обычный 2 2 2 4 11 2 2 2" xfId="3937" xr:uid="{00000000-0005-0000-0000-000030060000}"/>
    <cellStyle name="Обычный 2 2 2 4 11 2 3" xfId="3938" xr:uid="{00000000-0005-0000-0000-000031060000}"/>
    <cellStyle name="Обычный 2 2 2 4 11 3" xfId="3939" xr:uid="{00000000-0005-0000-0000-000032060000}"/>
    <cellStyle name="Обычный 2 2 2 4 12" xfId="3940" xr:uid="{00000000-0005-0000-0000-000033060000}"/>
    <cellStyle name="Обычный 2 2 2 4 12 2" xfId="3941" xr:uid="{00000000-0005-0000-0000-000034060000}"/>
    <cellStyle name="Обычный 2 2 2 4 13" xfId="3942" xr:uid="{00000000-0005-0000-0000-000035060000}"/>
    <cellStyle name="Обычный 2 2 2 4 13 2" xfId="3943" xr:uid="{00000000-0005-0000-0000-000036060000}"/>
    <cellStyle name="Обычный 2 2 2 4 14" xfId="3944" xr:uid="{00000000-0005-0000-0000-000037060000}"/>
    <cellStyle name="Обычный 2 2 2 4 14 2" xfId="3945" xr:uid="{00000000-0005-0000-0000-000038060000}"/>
    <cellStyle name="Обычный 2 2 2 4 14 3" xfId="3946" xr:uid="{00000000-0005-0000-0000-000039060000}"/>
    <cellStyle name="Обычный 2 2 2 4 15" xfId="3947" xr:uid="{00000000-0005-0000-0000-00003A060000}"/>
    <cellStyle name="Обычный 2 2 2 4 15 2" xfId="3948" xr:uid="{00000000-0005-0000-0000-00003B060000}"/>
    <cellStyle name="Обычный 2 2 2 4 16" xfId="3949" xr:uid="{00000000-0005-0000-0000-00003C060000}"/>
    <cellStyle name="Обычный 2 2 2 4 17" xfId="3950" xr:uid="{00000000-0005-0000-0000-00003D060000}"/>
    <cellStyle name="Обычный 2 2 2 4 18" xfId="2115" xr:uid="{00000000-0005-0000-0000-00003E060000}"/>
    <cellStyle name="Обычный 2 2 2 4 2" xfId="52" xr:uid="{00000000-0005-0000-0000-00003F060000}"/>
    <cellStyle name="Обычный 2 2 2 4 2 10" xfId="3951" xr:uid="{00000000-0005-0000-0000-000040060000}"/>
    <cellStyle name="Обычный 2 2 2 4 2 10 2" xfId="3952" xr:uid="{00000000-0005-0000-0000-000041060000}"/>
    <cellStyle name="Обычный 2 2 2 4 2 11" xfId="3953" xr:uid="{00000000-0005-0000-0000-000042060000}"/>
    <cellStyle name="Обычный 2 2 2 4 2 12" xfId="2116" xr:uid="{00000000-0005-0000-0000-000043060000}"/>
    <cellStyle name="Обычный 2 2 2 4 2 2" xfId="410" xr:uid="{00000000-0005-0000-0000-000044060000}"/>
    <cellStyle name="Обычный 2 2 2 4 2 2 2" xfId="821" xr:uid="{00000000-0005-0000-0000-000045060000}"/>
    <cellStyle name="Обычный 2 2 2 4 2 2 2 2" xfId="3955" xr:uid="{00000000-0005-0000-0000-000046060000}"/>
    <cellStyle name="Обычный 2 2 2 4 2 2 2 2 2" xfId="3956" xr:uid="{00000000-0005-0000-0000-000047060000}"/>
    <cellStyle name="Обычный 2 2 2 4 2 2 2 3" xfId="3957" xr:uid="{00000000-0005-0000-0000-000048060000}"/>
    <cellStyle name="Обычный 2 2 2 4 2 2 2 3 2" xfId="3958" xr:uid="{00000000-0005-0000-0000-000049060000}"/>
    <cellStyle name="Обычный 2 2 2 4 2 2 2 3 2 2" xfId="3959" xr:uid="{00000000-0005-0000-0000-00004A060000}"/>
    <cellStyle name="Обычный 2 2 2 4 2 2 2 4" xfId="3960" xr:uid="{00000000-0005-0000-0000-00004B060000}"/>
    <cellStyle name="Обычный 2 2 2 4 2 2 2 5" xfId="3954" xr:uid="{00000000-0005-0000-0000-00004C060000}"/>
    <cellStyle name="Обычный 2 2 2 4 2 2 3" xfId="3961" xr:uid="{00000000-0005-0000-0000-00004D060000}"/>
    <cellStyle name="Обычный 2 2 2 4 2 2 3 2" xfId="3962" xr:uid="{00000000-0005-0000-0000-00004E060000}"/>
    <cellStyle name="Обычный 2 2 2 4 2 2 4" xfId="3963" xr:uid="{00000000-0005-0000-0000-00004F060000}"/>
    <cellStyle name="Обычный 2 2 2 4 2 2 5" xfId="2483" xr:uid="{00000000-0005-0000-0000-000050060000}"/>
    <cellStyle name="Обычный 2 2 2 4 2 3" xfId="822" xr:uid="{00000000-0005-0000-0000-000051060000}"/>
    <cellStyle name="Обычный 2 2 2 4 2 3 2" xfId="1766" xr:uid="{00000000-0005-0000-0000-000052060000}"/>
    <cellStyle name="Обычный 2 2 2 4 2 3 2 2" xfId="3965" xr:uid="{00000000-0005-0000-0000-000053060000}"/>
    <cellStyle name="Обычный 2 2 2 4 2 3 2 2 2" xfId="3966" xr:uid="{00000000-0005-0000-0000-000054060000}"/>
    <cellStyle name="Обычный 2 2 2 4 2 3 2 3" xfId="3967" xr:uid="{00000000-0005-0000-0000-000055060000}"/>
    <cellStyle name="Обычный 2 2 2 4 2 3 2 4" xfId="3964" xr:uid="{00000000-0005-0000-0000-000056060000}"/>
    <cellStyle name="Обычный 2 2 2 4 2 3 3" xfId="3968" xr:uid="{00000000-0005-0000-0000-000057060000}"/>
    <cellStyle name="Обычный 2 2 2 4 2 3 3 2" xfId="3969" xr:uid="{00000000-0005-0000-0000-000058060000}"/>
    <cellStyle name="Обычный 2 2 2 4 2 3 4" xfId="3970" xr:uid="{00000000-0005-0000-0000-000059060000}"/>
    <cellStyle name="Обычный 2 2 2 4 2 3 4 2" xfId="3971" xr:uid="{00000000-0005-0000-0000-00005A060000}"/>
    <cellStyle name="Обычный 2 2 2 4 2 3 5" xfId="3972" xr:uid="{00000000-0005-0000-0000-00005B060000}"/>
    <cellStyle name="Обычный 2 2 2 4 2 3 5 2" xfId="3973" xr:uid="{00000000-0005-0000-0000-00005C060000}"/>
    <cellStyle name="Обычный 2 2 2 4 2 3 6" xfId="3974" xr:uid="{00000000-0005-0000-0000-00005D060000}"/>
    <cellStyle name="Обычный 2 2 2 4 2 3 6 2" xfId="3975" xr:uid="{00000000-0005-0000-0000-00005E060000}"/>
    <cellStyle name="Обычный 2 2 2 4 2 3 7" xfId="3976" xr:uid="{00000000-0005-0000-0000-00005F060000}"/>
    <cellStyle name="Обычный 2 2 2 4 2 3 7 2" xfId="3977" xr:uid="{00000000-0005-0000-0000-000060060000}"/>
    <cellStyle name="Обычный 2 2 2 4 2 3 8" xfId="3978" xr:uid="{00000000-0005-0000-0000-000061060000}"/>
    <cellStyle name="Обычный 2 2 2 4 2 3 9" xfId="2712" xr:uid="{00000000-0005-0000-0000-000062060000}"/>
    <cellStyle name="Обычный 2 2 2 4 2 4" xfId="823" xr:uid="{00000000-0005-0000-0000-000063060000}"/>
    <cellStyle name="Обычный 2 2 2 4 2 4 2" xfId="3980" xr:uid="{00000000-0005-0000-0000-000064060000}"/>
    <cellStyle name="Обычный 2 2 2 4 2 4 2 2" xfId="3981" xr:uid="{00000000-0005-0000-0000-000065060000}"/>
    <cellStyle name="Обычный 2 2 2 4 2 4 3" xfId="3982" xr:uid="{00000000-0005-0000-0000-000066060000}"/>
    <cellStyle name="Обычный 2 2 2 4 2 4 4" xfId="3979" xr:uid="{00000000-0005-0000-0000-000067060000}"/>
    <cellStyle name="Обычный 2 2 2 4 2 5" xfId="3983" xr:uid="{00000000-0005-0000-0000-000068060000}"/>
    <cellStyle name="Обычный 2 2 2 4 2 5 2" xfId="3984" xr:uid="{00000000-0005-0000-0000-000069060000}"/>
    <cellStyle name="Обычный 2 2 2 4 2 5 2 2" xfId="3985" xr:uid="{00000000-0005-0000-0000-00006A060000}"/>
    <cellStyle name="Обычный 2 2 2 4 2 5 2 2 2" xfId="3986" xr:uid="{00000000-0005-0000-0000-00006B060000}"/>
    <cellStyle name="Обычный 2 2 2 4 2 5 2 3" xfId="3987" xr:uid="{00000000-0005-0000-0000-00006C060000}"/>
    <cellStyle name="Обычный 2 2 2 4 2 5 3" xfId="3988" xr:uid="{00000000-0005-0000-0000-00006D060000}"/>
    <cellStyle name="Обычный 2 2 2 4 2 5 3 2" xfId="3989" xr:uid="{00000000-0005-0000-0000-00006E060000}"/>
    <cellStyle name="Обычный 2 2 2 4 2 5 4" xfId="3990" xr:uid="{00000000-0005-0000-0000-00006F060000}"/>
    <cellStyle name="Обычный 2 2 2 4 2 5 4 2" xfId="3991" xr:uid="{00000000-0005-0000-0000-000070060000}"/>
    <cellStyle name="Обычный 2 2 2 4 2 5 5" xfId="3992" xr:uid="{00000000-0005-0000-0000-000071060000}"/>
    <cellStyle name="Обычный 2 2 2 4 2 6" xfId="3993" xr:uid="{00000000-0005-0000-0000-000072060000}"/>
    <cellStyle name="Обычный 2 2 2 4 2 6 2" xfId="3994" xr:uid="{00000000-0005-0000-0000-000073060000}"/>
    <cellStyle name="Обычный 2 2 2 4 2 6 2 2" xfId="3995" xr:uid="{00000000-0005-0000-0000-000074060000}"/>
    <cellStyle name="Обычный 2 2 2 4 2 6 2 2 2" xfId="3996" xr:uid="{00000000-0005-0000-0000-000075060000}"/>
    <cellStyle name="Обычный 2 2 2 4 2 6 2 2 3" xfId="3997" xr:uid="{00000000-0005-0000-0000-000076060000}"/>
    <cellStyle name="Обычный 2 2 2 4 2 6 2 3" xfId="3998" xr:uid="{00000000-0005-0000-0000-000077060000}"/>
    <cellStyle name="Обычный 2 2 2 4 2 6 3" xfId="3999" xr:uid="{00000000-0005-0000-0000-000078060000}"/>
    <cellStyle name="Обычный 2 2 2 4 2 7" xfId="4000" xr:uid="{00000000-0005-0000-0000-000079060000}"/>
    <cellStyle name="Обычный 2 2 2 4 2 7 2" xfId="4001" xr:uid="{00000000-0005-0000-0000-00007A060000}"/>
    <cellStyle name="Обычный 2 2 2 4 2 8" xfId="4002" xr:uid="{00000000-0005-0000-0000-00007B060000}"/>
    <cellStyle name="Обычный 2 2 2 4 2 8 2" xfId="4003" xr:uid="{00000000-0005-0000-0000-00007C060000}"/>
    <cellStyle name="Обычный 2 2 2 4 2 8 2 2" xfId="4004" xr:uid="{00000000-0005-0000-0000-00007D060000}"/>
    <cellStyle name="Обычный 2 2 2 4 2 8 2 2 2" xfId="4005" xr:uid="{00000000-0005-0000-0000-00007E060000}"/>
    <cellStyle name="Обычный 2 2 2 4 2 8 2 2 3" xfId="4006" xr:uid="{00000000-0005-0000-0000-00007F060000}"/>
    <cellStyle name="Обычный 2 2 2 4 2 8 2 2 4" xfId="4007" xr:uid="{00000000-0005-0000-0000-000080060000}"/>
    <cellStyle name="Обычный 2 2 2 4 2 8 2 3" xfId="4008" xr:uid="{00000000-0005-0000-0000-000081060000}"/>
    <cellStyle name="Обычный 2 2 2 4 2 8 2 4" xfId="4009" xr:uid="{00000000-0005-0000-0000-000082060000}"/>
    <cellStyle name="Обычный 2 2 2 4 2 8 2 4 2" xfId="4010" xr:uid="{00000000-0005-0000-0000-000083060000}"/>
    <cellStyle name="Обычный 2 2 2 4 2 8 2 4 3" xfId="4011" xr:uid="{00000000-0005-0000-0000-000084060000}"/>
    <cellStyle name="Обычный 2 2 2 4 2 8 2 5" xfId="4012" xr:uid="{00000000-0005-0000-0000-000085060000}"/>
    <cellStyle name="Обычный 2 2 2 4 2 8 2 6" xfId="4013" xr:uid="{00000000-0005-0000-0000-000086060000}"/>
    <cellStyle name="Обычный 2 2 2 4 2 8 3" xfId="4014" xr:uid="{00000000-0005-0000-0000-000087060000}"/>
    <cellStyle name="Обычный 2 2 2 4 2 8 4" xfId="4015" xr:uid="{00000000-0005-0000-0000-000088060000}"/>
    <cellStyle name="Обычный 2 2 2 4 2 8 5" xfId="4016" xr:uid="{00000000-0005-0000-0000-000089060000}"/>
    <cellStyle name="Обычный 2 2 2 4 2 9" xfId="4017" xr:uid="{00000000-0005-0000-0000-00008A060000}"/>
    <cellStyle name="Обычный 2 2 2 4 2 9 2" xfId="4018" xr:uid="{00000000-0005-0000-0000-00008B060000}"/>
    <cellStyle name="Обычный 2 2 2 4 3" xfId="409" xr:uid="{00000000-0005-0000-0000-00008C060000}"/>
    <cellStyle name="Обычный 2 2 2 4 3 2" xfId="824" xr:uid="{00000000-0005-0000-0000-00008D060000}"/>
    <cellStyle name="Обычный 2 2 2 4 3 2 2" xfId="4020" xr:uid="{00000000-0005-0000-0000-00008E060000}"/>
    <cellStyle name="Обычный 2 2 2 4 3 2 3" xfId="4019" xr:uid="{00000000-0005-0000-0000-00008F060000}"/>
    <cellStyle name="Обычный 2 2 2 4 3 3" xfId="4021" xr:uid="{00000000-0005-0000-0000-000090060000}"/>
    <cellStyle name="Обычный 2 2 2 4 3 3 2" xfId="4022" xr:uid="{00000000-0005-0000-0000-000091060000}"/>
    <cellStyle name="Обычный 2 2 2 4 3 3 2 2" xfId="4023" xr:uid="{00000000-0005-0000-0000-000092060000}"/>
    <cellStyle name="Обычный 2 2 2 4 3 3 2 3" xfId="4024" xr:uid="{00000000-0005-0000-0000-000093060000}"/>
    <cellStyle name="Обычный 2 2 2 4 3 3 2 3 2" xfId="4025" xr:uid="{00000000-0005-0000-0000-000094060000}"/>
    <cellStyle name="Обычный 2 2 2 4 3 3 2 3 3" xfId="4026" xr:uid="{00000000-0005-0000-0000-000095060000}"/>
    <cellStyle name="Обычный 2 2 2 4 3 3 2 4" xfId="4027" xr:uid="{00000000-0005-0000-0000-000096060000}"/>
    <cellStyle name="Обычный 2 2 2 4 3 3 2 5" xfId="4028" xr:uid="{00000000-0005-0000-0000-000097060000}"/>
    <cellStyle name="Обычный 2 2 2 4 3 3 2 6" xfId="4029" xr:uid="{00000000-0005-0000-0000-000098060000}"/>
    <cellStyle name="Обычный 2 2 2 4 3 3 3" xfId="4030" xr:uid="{00000000-0005-0000-0000-000099060000}"/>
    <cellStyle name="Обычный 2 2 2 4 3 4" xfId="4031" xr:uid="{00000000-0005-0000-0000-00009A060000}"/>
    <cellStyle name="Обычный 2 2 2 4 3 4 2" xfId="4032" xr:uid="{00000000-0005-0000-0000-00009B060000}"/>
    <cellStyle name="Обычный 2 2 2 4 3 5" xfId="4033" xr:uid="{00000000-0005-0000-0000-00009C060000}"/>
    <cellStyle name="Обычный 2 2 2 4 3 5 2" xfId="4034" xr:uid="{00000000-0005-0000-0000-00009D060000}"/>
    <cellStyle name="Обычный 2 2 2 4 3 6" xfId="4035" xr:uid="{00000000-0005-0000-0000-00009E060000}"/>
    <cellStyle name="Обычный 2 2 2 4 3 6 2" xfId="4036" xr:uid="{00000000-0005-0000-0000-00009F060000}"/>
    <cellStyle name="Обычный 2 2 2 4 3 7" xfId="4037" xr:uid="{00000000-0005-0000-0000-0000A0060000}"/>
    <cellStyle name="Обычный 2 2 2 4 3 8" xfId="2367" xr:uid="{00000000-0005-0000-0000-0000A1060000}"/>
    <cellStyle name="Обычный 2 2 2 4 4" xfId="825" xr:uid="{00000000-0005-0000-0000-0000A2060000}"/>
    <cellStyle name="Обычный 2 2 2 4 4 2" xfId="1767" xr:uid="{00000000-0005-0000-0000-0000A3060000}"/>
    <cellStyle name="Обычный 2 2 2 4 4 2 2" xfId="4039" xr:uid="{00000000-0005-0000-0000-0000A4060000}"/>
    <cellStyle name="Обычный 2 2 2 4 4 2 3" xfId="4038" xr:uid="{00000000-0005-0000-0000-0000A5060000}"/>
    <cellStyle name="Обычный 2 2 2 4 4 3" xfId="4040" xr:uid="{00000000-0005-0000-0000-0000A6060000}"/>
    <cellStyle name="Обычный 2 2 2 4 4 3 2" xfId="4041" xr:uid="{00000000-0005-0000-0000-0000A7060000}"/>
    <cellStyle name="Обычный 2 2 2 4 4 4" xfId="4042" xr:uid="{00000000-0005-0000-0000-0000A8060000}"/>
    <cellStyle name="Обычный 2 2 2 4 4 4 2" xfId="4043" xr:uid="{00000000-0005-0000-0000-0000A9060000}"/>
    <cellStyle name="Обычный 2 2 2 4 4 5" xfId="4044" xr:uid="{00000000-0005-0000-0000-0000AA060000}"/>
    <cellStyle name="Обычный 2 2 2 4 4 6" xfId="2713" xr:uid="{00000000-0005-0000-0000-0000AB060000}"/>
    <cellStyle name="Обычный 2 2 2 4 5" xfId="826" xr:uid="{00000000-0005-0000-0000-0000AC060000}"/>
    <cellStyle name="Обычный 2 2 2 4 5 2" xfId="4046" xr:uid="{00000000-0005-0000-0000-0000AD060000}"/>
    <cellStyle name="Обычный 2 2 2 4 5 2 2" xfId="4047" xr:uid="{00000000-0005-0000-0000-0000AE060000}"/>
    <cellStyle name="Обычный 2 2 2 4 5 3" xfId="4048" xr:uid="{00000000-0005-0000-0000-0000AF060000}"/>
    <cellStyle name="Обычный 2 2 2 4 5 4" xfId="4045" xr:uid="{00000000-0005-0000-0000-0000B0060000}"/>
    <cellStyle name="Обычный 2 2 2 4 6" xfId="4049" xr:uid="{00000000-0005-0000-0000-0000B1060000}"/>
    <cellStyle name="Обычный 2 2 2 4 6 2" xfId="4050" xr:uid="{00000000-0005-0000-0000-0000B2060000}"/>
    <cellStyle name="Обычный 2 2 2 4 6 2 2" xfId="4051" xr:uid="{00000000-0005-0000-0000-0000B3060000}"/>
    <cellStyle name="Обычный 2 2 2 4 6 3" xfId="4052" xr:uid="{00000000-0005-0000-0000-0000B4060000}"/>
    <cellStyle name="Обычный 2 2 2 4 6 3 2" xfId="4053" xr:uid="{00000000-0005-0000-0000-0000B5060000}"/>
    <cellStyle name="Обычный 2 2 2 4 6 4" xfId="4054" xr:uid="{00000000-0005-0000-0000-0000B6060000}"/>
    <cellStyle name="Обычный 2 2 2 4 7" xfId="4055" xr:uid="{00000000-0005-0000-0000-0000B7060000}"/>
    <cellStyle name="Обычный 2 2 2 4 7 2" xfId="4056" xr:uid="{00000000-0005-0000-0000-0000B8060000}"/>
    <cellStyle name="Обычный 2 2 2 4 7 2 2" xfId="4057" xr:uid="{00000000-0005-0000-0000-0000B9060000}"/>
    <cellStyle name="Обычный 2 2 2 4 7 2 2 2" xfId="4058" xr:uid="{00000000-0005-0000-0000-0000BA060000}"/>
    <cellStyle name="Обычный 2 2 2 4 7 2 2 3" xfId="4059" xr:uid="{00000000-0005-0000-0000-0000BB060000}"/>
    <cellStyle name="Обычный 2 2 2 4 7 2 3" xfId="4060" xr:uid="{00000000-0005-0000-0000-0000BC060000}"/>
    <cellStyle name="Обычный 2 2 2 4 7 3" xfId="4061" xr:uid="{00000000-0005-0000-0000-0000BD060000}"/>
    <cellStyle name="Обычный 2 2 2 4 7 3 2" xfId="4062" xr:uid="{00000000-0005-0000-0000-0000BE060000}"/>
    <cellStyle name="Обычный 2 2 2 4 7 4" xfId="4063" xr:uid="{00000000-0005-0000-0000-0000BF060000}"/>
    <cellStyle name="Обычный 2 2 2 4 7 4 2" xfId="4064" xr:uid="{00000000-0005-0000-0000-0000C0060000}"/>
    <cellStyle name="Обычный 2 2 2 4 7 5" xfId="4065" xr:uid="{00000000-0005-0000-0000-0000C1060000}"/>
    <cellStyle name="Обычный 2 2 2 4 7 6" xfId="4066" xr:uid="{00000000-0005-0000-0000-0000C2060000}"/>
    <cellStyle name="Обычный 2 2 2 4 7 7" xfId="4067" xr:uid="{00000000-0005-0000-0000-0000C3060000}"/>
    <cellStyle name="Обычный 2 2 2 4 8" xfId="4068" xr:uid="{00000000-0005-0000-0000-0000C4060000}"/>
    <cellStyle name="Обычный 2 2 2 4 8 2" xfId="4069" xr:uid="{00000000-0005-0000-0000-0000C5060000}"/>
    <cellStyle name="Обычный 2 2 2 4 8 2 2" xfId="4070" xr:uid="{00000000-0005-0000-0000-0000C6060000}"/>
    <cellStyle name="Обычный 2 2 2 4 8 3" xfId="4071" xr:uid="{00000000-0005-0000-0000-0000C7060000}"/>
    <cellStyle name="Обычный 2 2 2 4 8 3 2" xfId="4072" xr:uid="{00000000-0005-0000-0000-0000C8060000}"/>
    <cellStyle name="Обычный 2 2 2 4 8 4" xfId="4073" xr:uid="{00000000-0005-0000-0000-0000C9060000}"/>
    <cellStyle name="Обычный 2 2 2 4 8 4 2" xfId="4074" xr:uid="{00000000-0005-0000-0000-0000CA060000}"/>
    <cellStyle name="Обычный 2 2 2 4 9" xfId="4075" xr:uid="{00000000-0005-0000-0000-0000CB060000}"/>
    <cellStyle name="Обычный 2 2 2 4 9 2" xfId="4076" xr:uid="{00000000-0005-0000-0000-0000CC060000}"/>
    <cellStyle name="Обычный 2 2 2 5" xfId="53" xr:uid="{00000000-0005-0000-0000-0000CD060000}"/>
    <cellStyle name="Обычный 2 2 2 5 2" xfId="289" xr:uid="{00000000-0005-0000-0000-0000CE060000}"/>
    <cellStyle name="Обычный 2 2 2 5 2 2" xfId="565" xr:uid="{00000000-0005-0000-0000-0000CF060000}"/>
    <cellStyle name="Обычный 2 2 2 5 2 2 2" xfId="827" xr:uid="{00000000-0005-0000-0000-0000D0060000}"/>
    <cellStyle name="Обычный 2 2 2 5 2 2 2 2" xfId="6655" xr:uid="{00000000-0005-0000-0000-0000D1060000}"/>
    <cellStyle name="Обычный 2 2 2 5 2 2 3" xfId="2484" xr:uid="{00000000-0005-0000-0000-0000D2060000}"/>
    <cellStyle name="Обычный 2 2 2 5 2 3" xfId="828" xr:uid="{00000000-0005-0000-0000-0000D3060000}"/>
    <cellStyle name="Обычный 2 2 2 5 2 3 2" xfId="1768" xr:uid="{00000000-0005-0000-0000-0000D4060000}"/>
    <cellStyle name="Обычный 2 2 2 5 2 3 2 2" xfId="6656" xr:uid="{00000000-0005-0000-0000-0000D5060000}"/>
    <cellStyle name="Обычный 2 2 2 5 2 3 3" xfId="2714" xr:uid="{00000000-0005-0000-0000-0000D6060000}"/>
    <cellStyle name="Обычный 2 2 2 5 2 4" xfId="829" xr:uid="{00000000-0005-0000-0000-0000D7060000}"/>
    <cellStyle name="Обычный 2 2 2 5 2 4 2" xfId="6654" xr:uid="{00000000-0005-0000-0000-0000D8060000}"/>
    <cellStyle name="Обычный 2 2 2 5 2 5" xfId="2118" xr:uid="{00000000-0005-0000-0000-0000D9060000}"/>
    <cellStyle name="Обычный 2 2 2 5 3" xfId="411" xr:uid="{00000000-0005-0000-0000-0000DA060000}"/>
    <cellStyle name="Обычный 2 2 2 5 3 2" xfId="830" xr:uid="{00000000-0005-0000-0000-0000DB060000}"/>
    <cellStyle name="Обычный 2 2 2 5 3 2 2" xfId="4077" xr:uid="{00000000-0005-0000-0000-0000DC060000}"/>
    <cellStyle name="Обычный 2 2 2 5 3 3" xfId="2368" xr:uid="{00000000-0005-0000-0000-0000DD060000}"/>
    <cellStyle name="Обычный 2 2 2 5 4" xfId="831" xr:uid="{00000000-0005-0000-0000-0000DE060000}"/>
    <cellStyle name="Обычный 2 2 2 5 4 2" xfId="1769" xr:uid="{00000000-0005-0000-0000-0000DF060000}"/>
    <cellStyle name="Обычный 2 2 2 5 4 2 2" xfId="6657" xr:uid="{00000000-0005-0000-0000-0000E0060000}"/>
    <cellStyle name="Обычный 2 2 2 5 4 3" xfId="2715" xr:uid="{00000000-0005-0000-0000-0000E1060000}"/>
    <cellStyle name="Обычный 2 2 2 5 5" xfId="832" xr:uid="{00000000-0005-0000-0000-0000E2060000}"/>
    <cellStyle name="Обычный 2 2 2 5 5 2" xfId="6653" xr:uid="{00000000-0005-0000-0000-0000E3060000}"/>
    <cellStyle name="Обычный 2 2 2 5 6" xfId="2117" xr:uid="{00000000-0005-0000-0000-0000E4060000}"/>
    <cellStyle name="Обычный 2 2 2 6" xfId="54" xr:uid="{00000000-0005-0000-0000-0000E5060000}"/>
    <cellStyle name="Обычный 2 2 2 6 10" xfId="4078" xr:uid="{00000000-0005-0000-0000-0000E6060000}"/>
    <cellStyle name="Обычный 2 2 2 6 10 2" xfId="4079" xr:uid="{00000000-0005-0000-0000-0000E7060000}"/>
    <cellStyle name="Обычный 2 2 2 6 10 2 2" xfId="4080" xr:uid="{00000000-0005-0000-0000-0000E8060000}"/>
    <cellStyle name="Обычный 2 2 2 6 10 3" xfId="4081" xr:uid="{00000000-0005-0000-0000-0000E9060000}"/>
    <cellStyle name="Обычный 2 2 2 6 11" xfId="4082" xr:uid="{00000000-0005-0000-0000-0000EA060000}"/>
    <cellStyle name="Обычный 2 2 2 6 11 2" xfId="4083" xr:uid="{00000000-0005-0000-0000-0000EB060000}"/>
    <cellStyle name="Обычный 2 2 2 6 11 2 2" xfId="4084" xr:uid="{00000000-0005-0000-0000-0000EC060000}"/>
    <cellStyle name="Обычный 2 2 2 6 11 2 2 2" xfId="4085" xr:uid="{00000000-0005-0000-0000-0000ED060000}"/>
    <cellStyle name="Обычный 2 2 2 6 11 2 2 3" xfId="4086" xr:uid="{00000000-0005-0000-0000-0000EE060000}"/>
    <cellStyle name="Обычный 2 2 2 6 11 2 3" xfId="4087" xr:uid="{00000000-0005-0000-0000-0000EF060000}"/>
    <cellStyle name="Обычный 2 2 2 6 11 3" xfId="4088" xr:uid="{00000000-0005-0000-0000-0000F0060000}"/>
    <cellStyle name="Обычный 2 2 2 6 12" xfId="4089" xr:uid="{00000000-0005-0000-0000-0000F1060000}"/>
    <cellStyle name="Обычный 2 2 2 6 12 2" xfId="4090" xr:uid="{00000000-0005-0000-0000-0000F2060000}"/>
    <cellStyle name="Обычный 2 2 2 6 13" xfId="4091" xr:uid="{00000000-0005-0000-0000-0000F3060000}"/>
    <cellStyle name="Обычный 2 2 2 6 14" xfId="2119" xr:uid="{00000000-0005-0000-0000-0000F4060000}"/>
    <cellStyle name="Обычный 2 2 2 6 2" xfId="290" xr:uid="{00000000-0005-0000-0000-0000F5060000}"/>
    <cellStyle name="Обычный 2 2 2 6 2 10" xfId="4092" xr:uid="{00000000-0005-0000-0000-0000F6060000}"/>
    <cellStyle name="Обычный 2 2 2 6 2 11" xfId="4093" xr:uid="{00000000-0005-0000-0000-0000F7060000}"/>
    <cellStyle name="Обычный 2 2 2 6 2 12" xfId="4094" xr:uid="{00000000-0005-0000-0000-0000F8060000}"/>
    <cellStyle name="Обычный 2 2 2 6 2 13" xfId="4095" xr:uid="{00000000-0005-0000-0000-0000F9060000}"/>
    <cellStyle name="Обычный 2 2 2 6 2 14" xfId="2120" xr:uid="{00000000-0005-0000-0000-0000FA060000}"/>
    <cellStyle name="Обычный 2 2 2 6 2 2" xfId="566" xr:uid="{00000000-0005-0000-0000-0000FB060000}"/>
    <cellStyle name="Обычный 2 2 2 6 2 2 10" xfId="2485" xr:uid="{00000000-0005-0000-0000-0000FC060000}"/>
    <cellStyle name="Обычный 2 2 2 6 2 2 2" xfId="833" xr:uid="{00000000-0005-0000-0000-0000FD060000}"/>
    <cellStyle name="Обычный 2 2 2 6 2 2 2 2" xfId="4097" xr:uid="{00000000-0005-0000-0000-0000FE060000}"/>
    <cellStyle name="Обычный 2 2 2 6 2 2 2 2 2" xfId="4098" xr:uid="{00000000-0005-0000-0000-0000FF060000}"/>
    <cellStyle name="Обычный 2 2 2 6 2 2 2 3" xfId="4096" xr:uid="{00000000-0005-0000-0000-000000070000}"/>
    <cellStyle name="Обычный 2 2 2 6 2 2 3" xfId="4099" xr:uid="{00000000-0005-0000-0000-000001070000}"/>
    <cellStyle name="Обычный 2 2 2 6 2 2 3 2" xfId="4100" xr:uid="{00000000-0005-0000-0000-000002070000}"/>
    <cellStyle name="Обычный 2 2 2 6 2 2 3 2 2" xfId="4101" xr:uid="{00000000-0005-0000-0000-000003070000}"/>
    <cellStyle name="Обычный 2 2 2 6 2 2 3 3" xfId="4102" xr:uid="{00000000-0005-0000-0000-000004070000}"/>
    <cellStyle name="Обычный 2 2 2 6 2 2 4" xfId="4103" xr:uid="{00000000-0005-0000-0000-000005070000}"/>
    <cellStyle name="Обычный 2 2 2 6 2 2 4 2" xfId="4104" xr:uid="{00000000-0005-0000-0000-000006070000}"/>
    <cellStyle name="Обычный 2 2 2 6 2 2 4 2 2" xfId="4105" xr:uid="{00000000-0005-0000-0000-000007070000}"/>
    <cellStyle name="Обычный 2 2 2 6 2 2 4 3" xfId="4106" xr:uid="{00000000-0005-0000-0000-000008070000}"/>
    <cellStyle name="Обычный 2 2 2 6 2 2 5" xfId="4107" xr:uid="{00000000-0005-0000-0000-000009070000}"/>
    <cellStyle name="Обычный 2 2 2 6 2 2 5 2" xfId="4108" xr:uid="{00000000-0005-0000-0000-00000A070000}"/>
    <cellStyle name="Обычный 2 2 2 6 2 2 5 2 2" xfId="4109" xr:uid="{00000000-0005-0000-0000-00000B070000}"/>
    <cellStyle name="Обычный 2 2 2 6 2 2 6" xfId="4110" xr:uid="{00000000-0005-0000-0000-00000C070000}"/>
    <cellStyle name="Обычный 2 2 2 6 2 2 6 2" xfId="4111" xr:uid="{00000000-0005-0000-0000-00000D070000}"/>
    <cellStyle name="Обычный 2 2 2 6 2 2 7" xfId="4112" xr:uid="{00000000-0005-0000-0000-00000E070000}"/>
    <cellStyle name="Обычный 2 2 2 6 2 2 7 2" xfId="4113" xr:uid="{00000000-0005-0000-0000-00000F070000}"/>
    <cellStyle name="Обычный 2 2 2 6 2 2 8" xfId="4114" xr:uid="{00000000-0005-0000-0000-000010070000}"/>
    <cellStyle name="Обычный 2 2 2 6 2 2 8 2" xfId="4115" xr:uid="{00000000-0005-0000-0000-000011070000}"/>
    <cellStyle name="Обычный 2 2 2 6 2 2 8 3" xfId="4116" xr:uid="{00000000-0005-0000-0000-000012070000}"/>
    <cellStyle name="Обычный 2 2 2 6 2 2 9" xfId="4117" xr:uid="{00000000-0005-0000-0000-000013070000}"/>
    <cellStyle name="Обычный 2 2 2 6 2 3" xfId="834" xr:uid="{00000000-0005-0000-0000-000014070000}"/>
    <cellStyle name="Обычный 2 2 2 6 2 3 2" xfId="1770" xr:uid="{00000000-0005-0000-0000-000015070000}"/>
    <cellStyle name="Обычный 2 2 2 6 2 3 2 2" xfId="4119" xr:uid="{00000000-0005-0000-0000-000016070000}"/>
    <cellStyle name="Обычный 2 2 2 6 2 3 2 3" xfId="4118" xr:uid="{00000000-0005-0000-0000-000017070000}"/>
    <cellStyle name="Обычный 2 2 2 6 2 3 3" xfId="4120" xr:uid="{00000000-0005-0000-0000-000018070000}"/>
    <cellStyle name="Обычный 2 2 2 6 2 3 3 2" xfId="4121" xr:uid="{00000000-0005-0000-0000-000019070000}"/>
    <cellStyle name="Обычный 2 2 2 6 2 3 4" xfId="4122" xr:uid="{00000000-0005-0000-0000-00001A070000}"/>
    <cellStyle name="Обычный 2 2 2 6 2 3 5" xfId="2716" xr:uid="{00000000-0005-0000-0000-00001B070000}"/>
    <cellStyle name="Обычный 2 2 2 6 2 4" xfId="835" xr:uid="{00000000-0005-0000-0000-00001C070000}"/>
    <cellStyle name="Обычный 2 2 2 6 2 4 2" xfId="4124" xr:uid="{00000000-0005-0000-0000-00001D070000}"/>
    <cellStyle name="Обычный 2 2 2 6 2 4 2 2" xfId="4125" xr:uid="{00000000-0005-0000-0000-00001E070000}"/>
    <cellStyle name="Обычный 2 2 2 6 2 4 3" xfId="4126" xr:uid="{00000000-0005-0000-0000-00001F070000}"/>
    <cellStyle name="Обычный 2 2 2 6 2 4 3 2" xfId="4127" xr:uid="{00000000-0005-0000-0000-000020070000}"/>
    <cellStyle name="Обычный 2 2 2 6 2 4 4" xfId="4128" xr:uid="{00000000-0005-0000-0000-000021070000}"/>
    <cellStyle name="Обычный 2 2 2 6 2 4 5" xfId="4123" xr:uid="{00000000-0005-0000-0000-000022070000}"/>
    <cellStyle name="Обычный 2 2 2 6 2 5" xfId="4129" xr:uid="{00000000-0005-0000-0000-000023070000}"/>
    <cellStyle name="Обычный 2 2 2 6 2 5 2" xfId="4130" xr:uid="{00000000-0005-0000-0000-000024070000}"/>
    <cellStyle name="Обычный 2 2 2 6 2 5 2 2" xfId="4131" xr:uid="{00000000-0005-0000-0000-000025070000}"/>
    <cellStyle name="Обычный 2 2 2 6 2 5 3" xfId="4132" xr:uid="{00000000-0005-0000-0000-000026070000}"/>
    <cellStyle name="Обычный 2 2 2 6 2 6" xfId="4133" xr:uid="{00000000-0005-0000-0000-000027070000}"/>
    <cellStyle name="Обычный 2 2 2 6 2 6 2" xfId="4134" xr:uid="{00000000-0005-0000-0000-000028070000}"/>
    <cellStyle name="Обычный 2 2 2 6 2 7" xfId="4135" xr:uid="{00000000-0005-0000-0000-000029070000}"/>
    <cellStyle name="Обычный 2 2 2 6 2 8" xfId="4136" xr:uid="{00000000-0005-0000-0000-00002A070000}"/>
    <cellStyle name="Обычный 2 2 2 6 2 9" xfId="4137" xr:uid="{00000000-0005-0000-0000-00002B070000}"/>
    <cellStyle name="Обычный 2 2 2 6 3" xfId="412" xr:uid="{00000000-0005-0000-0000-00002C070000}"/>
    <cellStyle name="Обычный 2 2 2 6 3 10" xfId="4138" xr:uid="{00000000-0005-0000-0000-00002D070000}"/>
    <cellStyle name="Обычный 2 2 2 6 3 10 2" xfId="4139" xr:uid="{00000000-0005-0000-0000-00002E070000}"/>
    <cellStyle name="Обычный 2 2 2 6 3 10 3" xfId="4140" xr:uid="{00000000-0005-0000-0000-00002F070000}"/>
    <cellStyle name="Обычный 2 2 2 6 3 10 4" xfId="4141" xr:uid="{00000000-0005-0000-0000-000030070000}"/>
    <cellStyle name="Обычный 2 2 2 6 3 10 5" xfId="4142" xr:uid="{00000000-0005-0000-0000-000031070000}"/>
    <cellStyle name="Обычный 2 2 2 6 3 10 6" xfId="4143" xr:uid="{00000000-0005-0000-0000-000032070000}"/>
    <cellStyle name="Обычный 2 2 2 6 3 10 7" xfId="4144" xr:uid="{00000000-0005-0000-0000-000033070000}"/>
    <cellStyle name="Обычный 2 2 2 6 3 11" xfId="4145" xr:uid="{00000000-0005-0000-0000-000034070000}"/>
    <cellStyle name="Обычный 2 2 2 6 3 12" xfId="4146" xr:uid="{00000000-0005-0000-0000-000035070000}"/>
    <cellStyle name="Обычный 2 2 2 6 3 13" xfId="4147" xr:uid="{00000000-0005-0000-0000-000036070000}"/>
    <cellStyle name="Обычный 2 2 2 6 3 14" xfId="4148" xr:uid="{00000000-0005-0000-0000-000037070000}"/>
    <cellStyle name="Обычный 2 2 2 6 3 15" xfId="4149" xr:uid="{00000000-0005-0000-0000-000038070000}"/>
    <cellStyle name="Обычный 2 2 2 6 3 16" xfId="4150" xr:uid="{00000000-0005-0000-0000-000039070000}"/>
    <cellStyle name="Обычный 2 2 2 6 3 17" xfId="4151" xr:uid="{00000000-0005-0000-0000-00003A070000}"/>
    <cellStyle name="Обычный 2 2 2 6 3 18" xfId="4152" xr:uid="{00000000-0005-0000-0000-00003B070000}"/>
    <cellStyle name="Обычный 2 2 2 6 3 19" xfId="4153" xr:uid="{00000000-0005-0000-0000-00003C070000}"/>
    <cellStyle name="Обычный 2 2 2 6 3 2" xfId="836" xr:uid="{00000000-0005-0000-0000-00003D070000}"/>
    <cellStyle name="Обычный 2 2 2 6 3 2 2" xfId="4155" xr:uid="{00000000-0005-0000-0000-00003E070000}"/>
    <cellStyle name="Обычный 2 2 2 6 3 2 2 2" xfId="4156" xr:uid="{00000000-0005-0000-0000-00003F070000}"/>
    <cellStyle name="Обычный 2 2 2 6 3 2 2 2 2" xfId="4157" xr:uid="{00000000-0005-0000-0000-000040070000}"/>
    <cellStyle name="Обычный 2 2 2 6 3 2 3" xfId="4158" xr:uid="{00000000-0005-0000-0000-000041070000}"/>
    <cellStyle name="Обычный 2 2 2 6 3 2 3 2" xfId="4159" xr:uid="{00000000-0005-0000-0000-000042070000}"/>
    <cellStyle name="Обычный 2 2 2 6 3 2 4" xfId="4160" xr:uid="{00000000-0005-0000-0000-000043070000}"/>
    <cellStyle name="Обычный 2 2 2 6 3 2 4 2" xfId="4161" xr:uid="{00000000-0005-0000-0000-000044070000}"/>
    <cellStyle name="Обычный 2 2 2 6 3 2 5" xfId="4162" xr:uid="{00000000-0005-0000-0000-000045070000}"/>
    <cellStyle name="Обычный 2 2 2 6 3 2 6" xfId="4154" xr:uid="{00000000-0005-0000-0000-000046070000}"/>
    <cellStyle name="Обычный 2 2 2 6 3 20" xfId="4163" xr:uid="{00000000-0005-0000-0000-000047070000}"/>
    <cellStyle name="Обычный 2 2 2 6 3 21" xfId="4164" xr:uid="{00000000-0005-0000-0000-000048070000}"/>
    <cellStyle name="Обычный 2 2 2 6 3 22" xfId="4165" xr:uid="{00000000-0005-0000-0000-000049070000}"/>
    <cellStyle name="Обычный 2 2 2 6 3 23" xfId="4166" xr:uid="{00000000-0005-0000-0000-00004A070000}"/>
    <cellStyle name="Обычный 2 2 2 6 3 24" xfId="4167" xr:uid="{00000000-0005-0000-0000-00004B070000}"/>
    <cellStyle name="Обычный 2 2 2 6 3 25" xfId="2369" xr:uid="{00000000-0005-0000-0000-00004C070000}"/>
    <cellStyle name="Обычный 2 2 2 6 3 3" xfId="4168" xr:uid="{00000000-0005-0000-0000-00004D070000}"/>
    <cellStyle name="Обычный 2 2 2 6 3 3 2" xfId="4169" xr:uid="{00000000-0005-0000-0000-00004E070000}"/>
    <cellStyle name="Обычный 2 2 2 6 3 3 2 2" xfId="4170" xr:uid="{00000000-0005-0000-0000-00004F070000}"/>
    <cellStyle name="Обычный 2 2 2 6 3 3 3" xfId="4171" xr:uid="{00000000-0005-0000-0000-000050070000}"/>
    <cellStyle name="Обычный 2 2 2 6 3 3 3 2" xfId="4172" xr:uid="{00000000-0005-0000-0000-000051070000}"/>
    <cellStyle name="Обычный 2 2 2 6 3 3 4" xfId="4173" xr:uid="{00000000-0005-0000-0000-000052070000}"/>
    <cellStyle name="Обычный 2 2 2 6 3 4" xfId="4174" xr:uid="{00000000-0005-0000-0000-000053070000}"/>
    <cellStyle name="Обычный 2 2 2 6 3 4 2" xfId="4175" xr:uid="{00000000-0005-0000-0000-000054070000}"/>
    <cellStyle name="Обычный 2 2 2 6 3 5" xfId="4176" xr:uid="{00000000-0005-0000-0000-000055070000}"/>
    <cellStyle name="Обычный 2 2 2 6 3 5 2" xfId="4177" xr:uid="{00000000-0005-0000-0000-000056070000}"/>
    <cellStyle name="Обычный 2 2 2 6 3 6" xfId="4178" xr:uid="{00000000-0005-0000-0000-000057070000}"/>
    <cellStyle name="Обычный 2 2 2 6 3 6 2" xfId="4179" xr:uid="{00000000-0005-0000-0000-000058070000}"/>
    <cellStyle name="Обычный 2 2 2 6 3 7" xfId="4180" xr:uid="{00000000-0005-0000-0000-000059070000}"/>
    <cellStyle name="Обычный 2 2 2 6 3 7 2" xfId="4181" xr:uid="{00000000-0005-0000-0000-00005A070000}"/>
    <cellStyle name="Обычный 2 2 2 6 3 7 2 2" xfId="4182" xr:uid="{00000000-0005-0000-0000-00005B070000}"/>
    <cellStyle name="Обычный 2 2 2 6 3 7 3" xfId="4183" xr:uid="{00000000-0005-0000-0000-00005C070000}"/>
    <cellStyle name="Обычный 2 2 2 6 3 7 3 2" xfId="4184" xr:uid="{00000000-0005-0000-0000-00005D070000}"/>
    <cellStyle name="Обычный 2 2 2 6 3 7 4" xfId="4185" xr:uid="{00000000-0005-0000-0000-00005E070000}"/>
    <cellStyle name="Обычный 2 2 2 6 3 7 4 2" xfId="4186" xr:uid="{00000000-0005-0000-0000-00005F070000}"/>
    <cellStyle name="Обычный 2 2 2 6 3 7 4 3" xfId="4187" xr:uid="{00000000-0005-0000-0000-000060070000}"/>
    <cellStyle name="Обычный 2 2 2 6 3 7 5" xfId="4188" xr:uid="{00000000-0005-0000-0000-000061070000}"/>
    <cellStyle name="Обычный 2 2 2 6 3 7 6" xfId="4189" xr:uid="{00000000-0005-0000-0000-000062070000}"/>
    <cellStyle name="Обычный 2 2 2 6 3 8" xfId="4190" xr:uid="{00000000-0005-0000-0000-000063070000}"/>
    <cellStyle name="Обычный 2 2 2 6 3 8 2" xfId="4191" xr:uid="{00000000-0005-0000-0000-000064070000}"/>
    <cellStyle name="Обычный 2 2 2 6 3 9" xfId="4192" xr:uid="{00000000-0005-0000-0000-000065070000}"/>
    <cellStyle name="Обычный 2 2 2 6 3 9 2" xfId="4193" xr:uid="{00000000-0005-0000-0000-000066070000}"/>
    <cellStyle name="Обычный 2 2 2 6 4" xfId="837" xr:uid="{00000000-0005-0000-0000-000067070000}"/>
    <cellStyle name="Обычный 2 2 2 6 4 2" xfId="1771" xr:uid="{00000000-0005-0000-0000-000068070000}"/>
    <cellStyle name="Обычный 2 2 2 6 4 2 2" xfId="4195" xr:uid="{00000000-0005-0000-0000-000069070000}"/>
    <cellStyle name="Обычный 2 2 2 6 4 2 2 2" xfId="4196" xr:uid="{00000000-0005-0000-0000-00006A070000}"/>
    <cellStyle name="Обычный 2 2 2 6 4 2 3" xfId="4197" xr:uid="{00000000-0005-0000-0000-00006B070000}"/>
    <cellStyle name="Обычный 2 2 2 6 4 2 4" xfId="4194" xr:uid="{00000000-0005-0000-0000-00006C070000}"/>
    <cellStyle name="Обычный 2 2 2 6 4 3" xfId="4198" xr:uid="{00000000-0005-0000-0000-00006D070000}"/>
    <cellStyle name="Обычный 2 2 2 6 4 3 2" xfId="4199" xr:uid="{00000000-0005-0000-0000-00006E070000}"/>
    <cellStyle name="Обычный 2 2 2 6 4 4" xfId="4200" xr:uid="{00000000-0005-0000-0000-00006F070000}"/>
    <cellStyle name="Обычный 2 2 2 6 4 4 2" xfId="4201" xr:uid="{00000000-0005-0000-0000-000070070000}"/>
    <cellStyle name="Обычный 2 2 2 6 4 5" xfId="4202" xr:uid="{00000000-0005-0000-0000-000071070000}"/>
    <cellStyle name="Обычный 2 2 2 6 4 5 2" xfId="4203" xr:uid="{00000000-0005-0000-0000-000072070000}"/>
    <cellStyle name="Обычный 2 2 2 6 4 6" xfId="4204" xr:uid="{00000000-0005-0000-0000-000073070000}"/>
    <cellStyle name="Обычный 2 2 2 6 4 6 2" xfId="4205" xr:uid="{00000000-0005-0000-0000-000074070000}"/>
    <cellStyle name="Обычный 2 2 2 6 4 7" xfId="4206" xr:uid="{00000000-0005-0000-0000-000075070000}"/>
    <cellStyle name="Обычный 2 2 2 6 4 7 2" xfId="4207" xr:uid="{00000000-0005-0000-0000-000076070000}"/>
    <cellStyle name="Обычный 2 2 2 6 4 8" xfId="4208" xr:uid="{00000000-0005-0000-0000-000077070000}"/>
    <cellStyle name="Обычный 2 2 2 6 4 9" xfId="2121" xr:uid="{00000000-0005-0000-0000-000078070000}"/>
    <cellStyle name="Обычный 2 2 2 6 5" xfId="838" xr:uid="{00000000-0005-0000-0000-000079070000}"/>
    <cellStyle name="Обычный 2 2 2 6 5 2" xfId="4210" xr:uid="{00000000-0005-0000-0000-00007A070000}"/>
    <cellStyle name="Обычный 2 2 2 6 5 2 2" xfId="4211" xr:uid="{00000000-0005-0000-0000-00007B070000}"/>
    <cellStyle name="Обычный 2 2 2 6 5 3" xfId="4212" xr:uid="{00000000-0005-0000-0000-00007C070000}"/>
    <cellStyle name="Обычный 2 2 2 6 5 4" xfId="4209" xr:uid="{00000000-0005-0000-0000-00007D070000}"/>
    <cellStyle name="Обычный 2 2 2 6 6" xfId="4213" xr:uid="{00000000-0005-0000-0000-00007E070000}"/>
    <cellStyle name="Обычный 2 2 2 6 6 2" xfId="4214" xr:uid="{00000000-0005-0000-0000-00007F070000}"/>
    <cellStyle name="Обычный 2 2 2 6 6 2 2" xfId="4215" xr:uid="{00000000-0005-0000-0000-000080070000}"/>
    <cellStyle name="Обычный 2 2 2 6 6 2 2 2" xfId="4216" xr:uid="{00000000-0005-0000-0000-000081070000}"/>
    <cellStyle name="Обычный 2 2 2 6 6 2 3" xfId="4217" xr:uid="{00000000-0005-0000-0000-000082070000}"/>
    <cellStyle name="Обычный 2 2 2 6 6 2 3 2" xfId="4218" xr:uid="{00000000-0005-0000-0000-000083070000}"/>
    <cellStyle name="Обычный 2 2 2 6 6 2 3 2 2" xfId="4219" xr:uid="{00000000-0005-0000-0000-000084070000}"/>
    <cellStyle name="Обычный 2 2 2 6 6 2 4" xfId="4220" xr:uid="{00000000-0005-0000-0000-000085070000}"/>
    <cellStyle name="Обычный 2 2 2 6 6 3" xfId="4221" xr:uid="{00000000-0005-0000-0000-000086070000}"/>
    <cellStyle name="Обычный 2 2 2 6 6 3 2" xfId="4222" xr:uid="{00000000-0005-0000-0000-000087070000}"/>
    <cellStyle name="Обычный 2 2 2 6 6 4" xfId="4223" xr:uid="{00000000-0005-0000-0000-000088070000}"/>
    <cellStyle name="Обычный 2 2 2 6 6 4 2" xfId="4224" xr:uid="{00000000-0005-0000-0000-000089070000}"/>
    <cellStyle name="Обычный 2 2 2 6 6 5" xfId="4225" xr:uid="{00000000-0005-0000-0000-00008A070000}"/>
    <cellStyle name="Обычный 2 2 2 6 6 5 2" xfId="4226" xr:uid="{00000000-0005-0000-0000-00008B070000}"/>
    <cellStyle name="Обычный 2 2 2 6 6 6" xfId="4227" xr:uid="{00000000-0005-0000-0000-00008C070000}"/>
    <cellStyle name="Обычный 2 2 2 6 6 6 2" xfId="4228" xr:uid="{00000000-0005-0000-0000-00008D070000}"/>
    <cellStyle name="Обычный 2 2 2 6 6 7" xfId="4229" xr:uid="{00000000-0005-0000-0000-00008E070000}"/>
    <cellStyle name="Обычный 2 2 2 6 6 7 2" xfId="4230" xr:uid="{00000000-0005-0000-0000-00008F070000}"/>
    <cellStyle name="Обычный 2 2 2 6 6 7 2 2" xfId="4231" xr:uid="{00000000-0005-0000-0000-000090070000}"/>
    <cellStyle name="Обычный 2 2 2 6 6 7 3" xfId="4232" xr:uid="{00000000-0005-0000-0000-000091070000}"/>
    <cellStyle name="Обычный 2 2 2 6 6 8" xfId="4233" xr:uid="{00000000-0005-0000-0000-000092070000}"/>
    <cellStyle name="Обычный 2 2 2 6 7" xfId="4234" xr:uid="{00000000-0005-0000-0000-000093070000}"/>
    <cellStyle name="Обычный 2 2 2 6 7 2" xfId="4235" xr:uid="{00000000-0005-0000-0000-000094070000}"/>
    <cellStyle name="Обычный 2 2 2 6 7 2 2" xfId="4236" xr:uid="{00000000-0005-0000-0000-000095070000}"/>
    <cellStyle name="Обычный 2 2 2 6 7 2 2 2" xfId="4237" xr:uid="{00000000-0005-0000-0000-000096070000}"/>
    <cellStyle name="Обычный 2 2 2 6 7 2 3" xfId="4238" xr:uid="{00000000-0005-0000-0000-000097070000}"/>
    <cellStyle name="Обычный 2 2 2 6 7 3" xfId="4239" xr:uid="{00000000-0005-0000-0000-000098070000}"/>
    <cellStyle name="Обычный 2 2 2 6 7 3 2" xfId="4240" xr:uid="{00000000-0005-0000-0000-000099070000}"/>
    <cellStyle name="Обычный 2 2 2 6 7 4" xfId="4241" xr:uid="{00000000-0005-0000-0000-00009A070000}"/>
    <cellStyle name="Обычный 2 2 2 6 8" xfId="4242" xr:uid="{00000000-0005-0000-0000-00009B070000}"/>
    <cellStyle name="Обычный 2 2 2 6 8 2" xfId="4243" xr:uid="{00000000-0005-0000-0000-00009C070000}"/>
    <cellStyle name="Обычный 2 2 2 6 8 2 2" xfId="4244" xr:uid="{00000000-0005-0000-0000-00009D070000}"/>
    <cellStyle name="Обычный 2 2 2 6 8 3" xfId="4245" xr:uid="{00000000-0005-0000-0000-00009E070000}"/>
    <cellStyle name="Обычный 2 2 2 6 8 4" xfId="4246" xr:uid="{00000000-0005-0000-0000-00009F070000}"/>
    <cellStyle name="Обычный 2 2 2 6 9" xfId="4247" xr:uid="{00000000-0005-0000-0000-0000A0070000}"/>
    <cellStyle name="Обычный 2 2 2 6 9 2" xfId="4248" xr:uid="{00000000-0005-0000-0000-0000A1070000}"/>
    <cellStyle name="Обычный 2 2 2 6 9 2 2" xfId="4249" xr:uid="{00000000-0005-0000-0000-0000A2070000}"/>
    <cellStyle name="Обычный 2 2 2 6 9 3" xfId="4250" xr:uid="{00000000-0005-0000-0000-0000A3070000}"/>
    <cellStyle name="Обычный 2 2 2 6 9 3 2" xfId="4251" xr:uid="{00000000-0005-0000-0000-0000A4070000}"/>
    <cellStyle name="Обычный 2 2 2 6 9 4" xfId="4252" xr:uid="{00000000-0005-0000-0000-0000A5070000}"/>
    <cellStyle name="Обычный 2 2 2 7" xfId="55" xr:uid="{00000000-0005-0000-0000-0000A6070000}"/>
    <cellStyle name="Обычный 2 2 2 8" xfId="4253" xr:uid="{00000000-0005-0000-0000-0000A7070000}"/>
    <cellStyle name="Обычный 2 2 2 8 10" xfId="4254" xr:uid="{00000000-0005-0000-0000-0000A8070000}"/>
    <cellStyle name="Обычный 2 2 2 8 10 2" xfId="4255" xr:uid="{00000000-0005-0000-0000-0000A9070000}"/>
    <cellStyle name="Обычный 2 2 2 8 11" xfId="4256" xr:uid="{00000000-0005-0000-0000-0000AA070000}"/>
    <cellStyle name="Обычный 2 2 2 8 12" xfId="4257" xr:uid="{00000000-0005-0000-0000-0000AB070000}"/>
    <cellStyle name="Обычный 2 2 2 8 13" xfId="4258" xr:uid="{00000000-0005-0000-0000-0000AC070000}"/>
    <cellStyle name="Обычный 2 2 2 8 14" xfId="4259" xr:uid="{00000000-0005-0000-0000-0000AD070000}"/>
    <cellStyle name="Обычный 2 2 2 8 14 2" xfId="4260" xr:uid="{00000000-0005-0000-0000-0000AE070000}"/>
    <cellStyle name="Обычный 2 2 2 8 15" xfId="4261" xr:uid="{00000000-0005-0000-0000-0000AF070000}"/>
    <cellStyle name="Обычный 2 2 2 8 16" xfId="4262" xr:uid="{00000000-0005-0000-0000-0000B0070000}"/>
    <cellStyle name="Обычный 2 2 2 8 17" xfId="4263" xr:uid="{00000000-0005-0000-0000-0000B1070000}"/>
    <cellStyle name="Обычный 2 2 2 8 2" xfId="4264" xr:uid="{00000000-0005-0000-0000-0000B2070000}"/>
    <cellStyle name="Обычный 2 2 2 8 2 10" xfId="4265" xr:uid="{00000000-0005-0000-0000-0000B3070000}"/>
    <cellStyle name="Обычный 2 2 2 8 2 11" xfId="4266" xr:uid="{00000000-0005-0000-0000-0000B4070000}"/>
    <cellStyle name="Обычный 2 2 2 8 2 12" xfId="4267" xr:uid="{00000000-0005-0000-0000-0000B5070000}"/>
    <cellStyle name="Обычный 2 2 2 8 2 2" xfId="4268" xr:uid="{00000000-0005-0000-0000-0000B6070000}"/>
    <cellStyle name="Обычный 2 2 2 8 2 2 2" xfId="4269" xr:uid="{00000000-0005-0000-0000-0000B7070000}"/>
    <cellStyle name="Обычный 2 2 2 8 2 3" xfId="4270" xr:uid="{00000000-0005-0000-0000-0000B8070000}"/>
    <cellStyle name="Обычный 2 2 2 8 2 3 2" xfId="4271" xr:uid="{00000000-0005-0000-0000-0000B9070000}"/>
    <cellStyle name="Обычный 2 2 2 8 2 3 3" xfId="4272" xr:uid="{00000000-0005-0000-0000-0000BA070000}"/>
    <cellStyle name="Обычный 2 2 2 8 2 3 3 2" xfId="4273" xr:uid="{00000000-0005-0000-0000-0000BB070000}"/>
    <cellStyle name="Обычный 2 2 2 8 2 3 4" xfId="4274" xr:uid="{00000000-0005-0000-0000-0000BC070000}"/>
    <cellStyle name="Обычный 2 2 2 8 2 3 5" xfId="4275" xr:uid="{00000000-0005-0000-0000-0000BD070000}"/>
    <cellStyle name="Обычный 2 2 2 8 2 3 6" xfId="4276" xr:uid="{00000000-0005-0000-0000-0000BE070000}"/>
    <cellStyle name="Обычный 2 2 2 8 2 3 7" xfId="4277" xr:uid="{00000000-0005-0000-0000-0000BF070000}"/>
    <cellStyle name="Обычный 2 2 2 8 2 3 8" xfId="4278" xr:uid="{00000000-0005-0000-0000-0000C0070000}"/>
    <cellStyle name="Обычный 2 2 2 8 2 4" xfId="4279" xr:uid="{00000000-0005-0000-0000-0000C1070000}"/>
    <cellStyle name="Обычный 2 2 2 8 2 5" xfId="4280" xr:uid="{00000000-0005-0000-0000-0000C2070000}"/>
    <cellStyle name="Обычный 2 2 2 8 2 6" xfId="4281" xr:uid="{00000000-0005-0000-0000-0000C3070000}"/>
    <cellStyle name="Обычный 2 2 2 8 2 7" xfId="4282" xr:uid="{00000000-0005-0000-0000-0000C4070000}"/>
    <cellStyle name="Обычный 2 2 2 8 2 8" xfId="4283" xr:uid="{00000000-0005-0000-0000-0000C5070000}"/>
    <cellStyle name="Обычный 2 2 2 8 2 9" xfId="4284" xr:uid="{00000000-0005-0000-0000-0000C6070000}"/>
    <cellStyle name="Обычный 2 2 2 8 3" xfId="4285" xr:uid="{00000000-0005-0000-0000-0000C7070000}"/>
    <cellStyle name="Обычный 2 2 2 8 3 2" xfId="4286" xr:uid="{00000000-0005-0000-0000-0000C8070000}"/>
    <cellStyle name="Обычный 2 2 2 8 3 2 2" xfId="4287" xr:uid="{00000000-0005-0000-0000-0000C9070000}"/>
    <cellStyle name="Обычный 2 2 2 8 3 3" xfId="4288" xr:uid="{00000000-0005-0000-0000-0000CA070000}"/>
    <cellStyle name="Обычный 2 2 2 8 4" xfId="4289" xr:uid="{00000000-0005-0000-0000-0000CB070000}"/>
    <cellStyle name="Обычный 2 2 2 8 4 2" xfId="4290" xr:uid="{00000000-0005-0000-0000-0000CC070000}"/>
    <cellStyle name="Обычный 2 2 2 8 5" xfId="4291" xr:uid="{00000000-0005-0000-0000-0000CD070000}"/>
    <cellStyle name="Обычный 2 2 2 8 5 2" xfId="4292" xr:uid="{00000000-0005-0000-0000-0000CE070000}"/>
    <cellStyle name="Обычный 2 2 2 8 6" xfId="4293" xr:uid="{00000000-0005-0000-0000-0000CF070000}"/>
    <cellStyle name="Обычный 2 2 2 8 7" xfId="4294" xr:uid="{00000000-0005-0000-0000-0000D0070000}"/>
    <cellStyle name="Обычный 2 2 2 8 7 2" xfId="4295" xr:uid="{00000000-0005-0000-0000-0000D1070000}"/>
    <cellStyle name="Обычный 2 2 2 8 7 2 2" xfId="4296" xr:uid="{00000000-0005-0000-0000-0000D2070000}"/>
    <cellStyle name="Обычный 2 2 2 8 7 3" xfId="4297" xr:uid="{00000000-0005-0000-0000-0000D3070000}"/>
    <cellStyle name="Обычный 2 2 2 8 7 3 2" xfId="4298" xr:uid="{00000000-0005-0000-0000-0000D4070000}"/>
    <cellStyle name="Обычный 2 2 2 8 7 4" xfId="4299" xr:uid="{00000000-0005-0000-0000-0000D5070000}"/>
    <cellStyle name="Обычный 2 2 2 8 7 4 2" xfId="4300" xr:uid="{00000000-0005-0000-0000-0000D6070000}"/>
    <cellStyle name="Обычный 2 2 2 8 7 4 3" xfId="4301" xr:uid="{00000000-0005-0000-0000-0000D7070000}"/>
    <cellStyle name="Обычный 2 2 2 8 7 5" xfId="4302" xr:uid="{00000000-0005-0000-0000-0000D8070000}"/>
    <cellStyle name="Обычный 2 2 2 8 7 6" xfId="4303" xr:uid="{00000000-0005-0000-0000-0000D9070000}"/>
    <cellStyle name="Обычный 2 2 2 8 8" xfId="4304" xr:uid="{00000000-0005-0000-0000-0000DA070000}"/>
    <cellStyle name="Обычный 2 2 2 8 8 2" xfId="4305" xr:uid="{00000000-0005-0000-0000-0000DB070000}"/>
    <cellStyle name="Обычный 2 2 2 8 8 2 2" xfId="4306" xr:uid="{00000000-0005-0000-0000-0000DC070000}"/>
    <cellStyle name="Обычный 2 2 2 8 9" xfId="4307" xr:uid="{00000000-0005-0000-0000-0000DD070000}"/>
    <cellStyle name="Обычный 2 2 2 8 9 2" xfId="4308" xr:uid="{00000000-0005-0000-0000-0000DE070000}"/>
    <cellStyle name="Обычный 2 2 2 8 9 3" xfId="4309" xr:uid="{00000000-0005-0000-0000-0000DF070000}"/>
    <cellStyle name="Обычный 2 2 2 9" xfId="4310" xr:uid="{00000000-0005-0000-0000-0000E0070000}"/>
    <cellStyle name="Обычный 2 2 2 9 2" xfId="4311" xr:uid="{00000000-0005-0000-0000-0000E1070000}"/>
    <cellStyle name="Обычный 2 2 2 9 2 2" xfId="4312" xr:uid="{00000000-0005-0000-0000-0000E2070000}"/>
    <cellStyle name="Обычный 2 2 2 9 3" xfId="4313" xr:uid="{00000000-0005-0000-0000-0000E3070000}"/>
    <cellStyle name="Обычный 2 2 2 9 3 2" xfId="4314" xr:uid="{00000000-0005-0000-0000-0000E4070000}"/>
    <cellStyle name="Обычный 2 2 2 9 4" xfId="4315" xr:uid="{00000000-0005-0000-0000-0000E5070000}"/>
    <cellStyle name="Обычный 2 2 3" xfId="56" xr:uid="{00000000-0005-0000-0000-0000E6070000}"/>
    <cellStyle name="Обычный 2 2 3 2" xfId="57" xr:uid="{00000000-0005-0000-0000-0000E7070000}"/>
    <cellStyle name="Обычный 2 2 3 2 2" xfId="291" xr:uid="{00000000-0005-0000-0000-0000E8070000}"/>
    <cellStyle name="Обычный 2 2 3 2 2 2" xfId="567" xr:uid="{00000000-0005-0000-0000-0000E9070000}"/>
    <cellStyle name="Обычный 2 2 3 2 2 2 2" xfId="839" xr:uid="{00000000-0005-0000-0000-0000EA070000}"/>
    <cellStyle name="Обычный 2 2 3 2 2 2 2 2" xfId="6659" xr:uid="{00000000-0005-0000-0000-0000EB070000}"/>
    <cellStyle name="Обычный 2 2 3 2 2 2 3" xfId="2486" xr:uid="{00000000-0005-0000-0000-0000EC070000}"/>
    <cellStyle name="Обычный 2 2 3 2 2 3" xfId="840" xr:uid="{00000000-0005-0000-0000-0000ED070000}"/>
    <cellStyle name="Обычный 2 2 3 2 2 3 2" xfId="1773" xr:uid="{00000000-0005-0000-0000-0000EE070000}"/>
    <cellStyle name="Обычный 2 2 3 2 2 3 2 2" xfId="6660" xr:uid="{00000000-0005-0000-0000-0000EF070000}"/>
    <cellStyle name="Обычный 2 2 3 2 2 3 3" xfId="2717" xr:uid="{00000000-0005-0000-0000-0000F0070000}"/>
    <cellStyle name="Обычный 2 2 3 2 2 4" xfId="841" xr:uid="{00000000-0005-0000-0000-0000F1070000}"/>
    <cellStyle name="Обычный 2 2 3 2 2 4 2" xfId="6658" xr:uid="{00000000-0005-0000-0000-0000F2070000}"/>
    <cellStyle name="Обычный 2 2 3 2 2 5" xfId="2122" xr:uid="{00000000-0005-0000-0000-0000F3070000}"/>
    <cellStyle name="Обычный 2 2 3 2 3" xfId="413" xr:uid="{00000000-0005-0000-0000-0000F4070000}"/>
    <cellStyle name="Обычный 2 2 3 2 3 2" xfId="842" xr:uid="{00000000-0005-0000-0000-0000F5070000}"/>
    <cellStyle name="Обычный 2 2 3 2 3 2 2" xfId="6661" xr:uid="{00000000-0005-0000-0000-0000F6070000}"/>
    <cellStyle name="Обычный 2 2 3 2 3 3" xfId="2123" xr:uid="{00000000-0005-0000-0000-0000F7070000}"/>
    <cellStyle name="Обычный 2 2 3 2 4" xfId="843" xr:uid="{00000000-0005-0000-0000-0000F8070000}"/>
    <cellStyle name="Обычный 2 2 3 2 4 2" xfId="1774" xr:uid="{00000000-0005-0000-0000-0000F9070000}"/>
    <cellStyle name="Обычный 2 2 3 2 4 2 2" xfId="6662" xr:uid="{00000000-0005-0000-0000-0000FA070000}"/>
    <cellStyle name="Обычный 2 2 3 2 4 3" xfId="2718" xr:uid="{00000000-0005-0000-0000-0000FB070000}"/>
    <cellStyle name="Обычный 2 2 3 2 5" xfId="844" xr:uid="{00000000-0005-0000-0000-0000FC070000}"/>
    <cellStyle name="Обычный 2 2 3 2 5 2" xfId="1772" xr:uid="{00000000-0005-0000-0000-0000FD070000}"/>
    <cellStyle name="Обычный 2 2 3 3" xfId="58" xr:uid="{00000000-0005-0000-0000-0000FE070000}"/>
    <cellStyle name="Обычный 2 2 3 4" xfId="845" xr:uid="{00000000-0005-0000-0000-0000FF070000}"/>
    <cellStyle name="Обычный 2 2 3 4 2" xfId="1776" xr:uid="{00000000-0005-0000-0000-000000080000}"/>
    <cellStyle name="Обычный 2 2 3 4 3" xfId="1775" xr:uid="{00000000-0005-0000-0000-000001080000}"/>
    <cellStyle name="Обычный 2 2 4" xfId="59" xr:uid="{00000000-0005-0000-0000-000002080000}"/>
    <cellStyle name="Обычный 2 2 4 2" xfId="292" xr:uid="{00000000-0005-0000-0000-000003080000}"/>
    <cellStyle name="Обычный 2 2 4 2 2" xfId="568" xr:uid="{00000000-0005-0000-0000-000004080000}"/>
    <cellStyle name="Обычный 2 2 4 2 2 2" xfId="846" xr:uid="{00000000-0005-0000-0000-000005080000}"/>
    <cellStyle name="Обычный 2 2 4 2 2 2 2" xfId="4316" xr:uid="{00000000-0005-0000-0000-000006080000}"/>
    <cellStyle name="Обычный 2 2 4 2 2 3" xfId="2487" xr:uid="{00000000-0005-0000-0000-000007080000}"/>
    <cellStyle name="Обычный 2 2 4 2 3" xfId="847" xr:uid="{00000000-0005-0000-0000-000008080000}"/>
    <cellStyle name="Обычный 2 2 4 2 3 2" xfId="1777" xr:uid="{00000000-0005-0000-0000-000009080000}"/>
    <cellStyle name="Обычный 2 2 4 2 3 2 2" xfId="6665" xr:uid="{00000000-0005-0000-0000-00000A080000}"/>
    <cellStyle name="Обычный 2 2 4 2 3 3" xfId="2719" xr:uid="{00000000-0005-0000-0000-00000B080000}"/>
    <cellStyle name="Обычный 2 2 4 2 4" xfId="848" xr:uid="{00000000-0005-0000-0000-00000C080000}"/>
    <cellStyle name="Обычный 2 2 4 2 4 2" xfId="6664" xr:uid="{00000000-0005-0000-0000-00000D080000}"/>
    <cellStyle name="Обычный 2 2 4 2 5" xfId="2125" xr:uid="{00000000-0005-0000-0000-00000E080000}"/>
    <cellStyle name="Обычный 2 2 4 3" xfId="414" xr:uid="{00000000-0005-0000-0000-00000F080000}"/>
    <cellStyle name="Обычный 2 2 4 3 2" xfId="849" xr:uid="{00000000-0005-0000-0000-000010080000}"/>
    <cellStyle name="Обычный 2 2 4 3 2 2" xfId="4317" xr:uid="{00000000-0005-0000-0000-000011080000}"/>
    <cellStyle name="Обычный 2 2 4 3 3" xfId="2370" xr:uid="{00000000-0005-0000-0000-000012080000}"/>
    <cellStyle name="Обычный 2 2 4 4" xfId="850" xr:uid="{00000000-0005-0000-0000-000013080000}"/>
    <cellStyle name="Обычный 2 2 4 4 2" xfId="1778" xr:uid="{00000000-0005-0000-0000-000014080000}"/>
    <cellStyle name="Обычный 2 2 4 4 2 2" xfId="6666" xr:uid="{00000000-0005-0000-0000-000015080000}"/>
    <cellStyle name="Обычный 2 2 4 4 3" xfId="2720" xr:uid="{00000000-0005-0000-0000-000016080000}"/>
    <cellStyle name="Обычный 2 2 4 5" xfId="851" xr:uid="{00000000-0005-0000-0000-000017080000}"/>
    <cellStyle name="Обычный 2 2 4 5 2" xfId="6663" xr:uid="{00000000-0005-0000-0000-000018080000}"/>
    <cellStyle name="Обычный 2 2 4 6" xfId="2124" xr:uid="{00000000-0005-0000-0000-000019080000}"/>
    <cellStyle name="Обычный 2 2 5" xfId="60" xr:uid="{00000000-0005-0000-0000-00001A080000}"/>
    <cellStyle name="Обычный 2 2 6" xfId="4318" xr:uid="{00000000-0005-0000-0000-00001B080000}"/>
    <cellStyle name="Обычный 2 2 6 2" xfId="4319" xr:uid="{00000000-0005-0000-0000-00001C080000}"/>
    <cellStyle name="Обычный 2 2 6 2 2" xfId="4320" xr:uid="{00000000-0005-0000-0000-00001D080000}"/>
    <cellStyle name="Обычный 2 2 6 2 2 2" xfId="4321" xr:uid="{00000000-0005-0000-0000-00001E080000}"/>
    <cellStyle name="Обычный 2 2 6 2 3" xfId="4322" xr:uid="{00000000-0005-0000-0000-00001F080000}"/>
    <cellStyle name="Обычный 2 2 6 3" xfId="4323" xr:uid="{00000000-0005-0000-0000-000020080000}"/>
    <cellStyle name="Обычный 2 2 6 3 2" xfId="4324" xr:uid="{00000000-0005-0000-0000-000021080000}"/>
    <cellStyle name="Обычный 2 2 6 4" xfId="4325" xr:uid="{00000000-0005-0000-0000-000022080000}"/>
    <cellStyle name="Обычный 2 2 6 4 2" xfId="4326" xr:uid="{00000000-0005-0000-0000-000023080000}"/>
    <cellStyle name="Обычный 2 2 6 4 3" xfId="4327" xr:uid="{00000000-0005-0000-0000-000024080000}"/>
    <cellStyle name="Обычный 2 2 6 4 4" xfId="4328" xr:uid="{00000000-0005-0000-0000-000025080000}"/>
    <cellStyle name="Обычный 2 2 6 5" xfId="4329" xr:uid="{00000000-0005-0000-0000-000026080000}"/>
    <cellStyle name="Обычный 2 2 6 5 2" xfId="4330" xr:uid="{00000000-0005-0000-0000-000027080000}"/>
    <cellStyle name="Обычный 2 2 6 6" xfId="4331" xr:uid="{00000000-0005-0000-0000-000028080000}"/>
    <cellStyle name="Обычный 2 2 6 6 2" xfId="4332" xr:uid="{00000000-0005-0000-0000-000029080000}"/>
    <cellStyle name="Обычный 2 2 6 7" xfId="4333" xr:uid="{00000000-0005-0000-0000-00002A080000}"/>
    <cellStyle name="Обычный 2 2 6 7 2" xfId="4334" xr:uid="{00000000-0005-0000-0000-00002B080000}"/>
    <cellStyle name="Обычный 2 2 6 8" xfId="4335" xr:uid="{00000000-0005-0000-0000-00002C080000}"/>
    <cellStyle name="Обычный 2 2 6 9" xfId="4336" xr:uid="{00000000-0005-0000-0000-00002D080000}"/>
    <cellStyle name="Обычный 2 2 7" xfId="7206" xr:uid="{00000000-0005-0000-0000-00002E080000}"/>
    <cellStyle name="Обычный 2 20" xfId="61" xr:uid="{00000000-0005-0000-0000-00002F080000}"/>
    <cellStyle name="Обычный 2 20 2" xfId="4337" xr:uid="{00000000-0005-0000-0000-000030080000}"/>
    <cellStyle name="Обычный 2 20 2 2" xfId="4338" xr:uid="{00000000-0005-0000-0000-000031080000}"/>
    <cellStyle name="Обычный 2 20 3" xfId="4339" xr:uid="{00000000-0005-0000-0000-000032080000}"/>
    <cellStyle name="Обычный 2 21" xfId="62" xr:uid="{00000000-0005-0000-0000-000033080000}"/>
    <cellStyle name="Обычный 2 22" xfId="262" xr:uid="{00000000-0005-0000-0000-000034080000}"/>
    <cellStyle name="Обычный 2 22 2" xfId="4340" xr:uid="{00000000-0005-0000-0000-000035080000}"/>
    <cellStyle name="Обычный 2 23" xfId="24" xr:uid="{00000000-0005-0000-0000-000036080000}"/>
    <cellStyle name="Обычный 2 23 2" xfId="4342" xr:uid="{00000000-0005-0000-0000-000037080000}"/>
    <cellStyle name="Обычный 2 23 3" xfId="4341" xr:uid="{00000000-0005-0000-0000-000038080000}"/>
    <cellStyle name="Обычный 2 24" xfId="4343" xr:uid="{00000000-0005-0000-0000-000039080000}"/>
    <cellStyle name="Обычный 2 3" xfId="63" xr:uid="{00000000-0005-0000-0000-00003A080000}"/>
    <cellStyle name="Обычный 2 3 10" xfId="4344" xr:uid="{00000000-0005-0000-0000-00003B080000}"/>
    <cellStyle name="Обычный 2 3 10 2" xfId="4345" xr:uid="{00000000-0005-0000-0000-00003C080000}"/>
    <cellStyle name="Обычный 2 3 10 2 2" xfId="4346" xr:uid="{00000000-0005-0000-0000-00003D080000}"/>
    <cellStyle name="Обычный 2 3 10 2 2 2" xfId="4347" xr:uid="{00000000-0005-0000-0000-00003E080000}"/>
    <cellStyle name="Обычный 2 3 10 2 2 2 2" xfId="4348" xr:uid="{00000000-0005-0000-0000-00003F080000}"/>
    <cellStyle name="Обычный 2 3 10 2 2 3" xfId="4349" xr:uid="{00000000-0005-0000-0000-000040080000}"/>
    <cellStyle name="Обычный 2 3 10 2 3" xfId="4350" xr:uid="{00000000-0005-0000-0000-000041080000}"/>
    <cellStyle name="Обычный 2 3 10 2 3 2" xfId="4351" xr:uid="{00000000-0005-0000-0000-000042080000}"/>
    <cellStyle name="Обычный 2 3 10 2 4" xfId="4352" xr:uid="{00000000-0005-0000-0000-000043080000}"/>
    <cellStyle name="Обычный 2 3 10 3" xfId="4353" xr:uid="{00000000-0005-0000-0000-000044080000}"/>
    <cellStyle name="Обычный 2 3 10 3 2" xfId="4354" xr:uid="{00000000-0005-0000-0000-000045080000}"/>
    <cellStyle name="Обычный 2 3 10 4" xfId="4355" xr:uid="{00000000-0005-0000-0000-000046080000}"/>
    <cellStyle name="Обычный 2 3 10 4 2" xfId="4356" xr:uid="{00000000-0005-0000-0000-000047080000}"/>
    <cellStyle name="Обычный 2 3 10 5" xfId="4357" xr:uid="{00000000-0005-0000-0000-000048080000}"/>
    <cellStyle name="Обычный 2 3 11" xfId="4358" xr:uid="{00000000-0005-0000-0000-000049080000}"/>
    <cellStyle name="Обычный 2 3 11 2" xfId="4359" xr:uid="{00000000-0005-0000-0000-00004A080000}"/>
    <cellStyle name="Обычный 2 3 11 2 2" xfId="4360" xr:uid="{00000000-0005-0000-0000-00004B080000}"/>
    <cellStyle name="Обычный 2 3 11 2 2 2" xfId="4361" xr:uid="{00000000-0005-0000-0000-00004C080000}"/>
    <cellStyle name="Обычный 2 3 11 2 2 3" xfId="4362" xr:uid="{00000000-0005-0000-0000-00004D080000}"/>
    <cellStyle name="Обычный 2 3 11 2 3" xfId="4363" xr:uid="{00000000-0005-0000-0000-00004E080000}"/>
    <cellStyle name="Обычный 2 3 11 3" xfId="4364" xr:uid="{00000000-0005-0000-0000-00004F080000}"/>
    <cellStyle name="Обычный 2 3 11 3 2" xfId="4365" xr:uid="{00000000-0005-0000-0000-000050080000}"/>
    <cellStyle name="Обычный 2 3 11 4" xfId="4366" xr:uid="{00000000-0005-0000-0000-000051080000}"/>
    <cellStyle name="Обычный 2 3 11 4 2" xfId="4367" xr:uid="{00000000-0005-0000-0000-000052080000}"/>
    <cellStyle name="Обычный 2 3 11 5" xfId="4368" xr:uid="{00000000-0005-0000-0000-000053080000}"/>
    <cellStyle name="Обычный 2 3 12" xfId="4369" xr:uid="{00000000-0005-0000-0000-000054080000}"/>
    <cellStyle name="Обычный 2 3 12 2" xfId="4370" xr:uid="{00000000-0005-0000-0000-000055080000}"/>
    <cellStyle name="Обычный 2 3 12 2 2" xfId="4371" xr:uid="{00000000-0005-0000-0000-000056080000}"/>
    <cellStyle name="Обычный 2 3 12 3" xfId="4372" xr:uid="{00000000-0005-0000-0000-000057080000}"/>
    <cellStyle name="Обычный 2 3 12 3 2" xfId="4373" xr:uid="{00000000-0005-0000-0000-000058080000}"/>
    <cellStyle name="Обычный 2 3 12 3 2 2" xfId="4374" xr:uid="{00000000-0005-0000-0000-000059080000}"/>
    <cellStyle name="Обычный 2 3 12 3 3" xfId="4375" xr:uid="{00000000-0005-0000-0000-00005A080000}"/>
    <cellStyle name="Обычный 2 3 12 4" xfId="4376" xr:uid="{00000000-0005-0000-0000-00005B080000}"/>
    <cellStyle name="Обычный 2 3 12 4 2" xfId="4377" xr:uid="{00000000-0005-0000-0000-00005C080000}"/>
    <cellStyle name="Обычный 2 3 12 5" xfId="4378" xr:uid="{00000000-0005-0000-0000-00005D080000}"/>
    <cellStyle name="Обычный 2 3 12 5 2" xfId="4379" xr:uid="{00000000-0005-0000-0000-00005E080000}"/>
    <cellStyle name="Обычный 2 3 12 5 2 2" xfId="4380" xr:uid="{00000000-0005-0000-0000-00005F080000}"/>
    <cellStyle name="Обычный 2 3 12 5 2 2 2" xfId="4381" xr:uid="{00000000-0005-0000-0000-000060080000}"/>
    <cellStyle name="Обычный 2 3 12 5 2 3" xfId="4382" xr:uid="{00000000-0005-0000-0000-000061080000}"/>
    <cellStyle name="Обычный 2 3 12 5 2 4" xfId="4383" xr:uid="{00000000-0005-0000-0000-000062080000}"/>
    <cellStyle name="Обычный 2 3 12 5 2 5" xfId="4384" xr:uid="{00000000-0005-0000-0000-000063080000}"/>
    <cellStyle name="Обычный 2 3 12 5 2 6" xfId="4385" xr:uid="{00000000-0005-0000-0000-000064080000}"/>
    <cellStyle name="Обычный 2 3 12 5 2 7" xfId="4386" xr:uid="{00000000-0005-0000-0000-000065080000}"/>
    <cellStyle name="Обычный 2 3 12 5 2 8" xfId="4387" xr:uid="{00000000-0005-0000-0000-000066080000}"/>
    <cellStyle name="Обычный 2 3 12 5 2 8 2" xfId="4388" xr:uid="{00000000-0005-0000-0000-000067080000}"/>
    <cellStyle name="Обычный 2 3 12 5 2 9" xfId="4389" xr:uid="{00000000-0005-0000-0000-000068080000}"/>
    <cellStyle name="Обычный 2 3 12 5 3" xfId="4390" xr:uid="{00000000-0005-0000-0000-000069080000}"/>
    <cellStyle name="Обычный 2 3 12 5 3 2" xfId="4391" xr:uid="{00000000-0005-0000-0000-00006A080000}"/>
    <cellStyle name="Обычный 2 3 12 5 3 3" xfId="4392" xr:uid="{00000000-0005-0000-0000-00006B080000}"/>
    <cellStyle name="Обычный 2 3 12 5 3 4" xfId="4393" xr:uid="{00000000-0005-0000-0000-00006C080000}"/>
    <cellStyle name="Обычный 2 3 12 5 3 5" xfId="4394" xr:uid="{00000000-0005-0000-0000-00006D080000}"/>
    <cellStyle name="Обычный 2 3 12 5 3 6" xfId="4395" xr:uid="{00000000-0005-0000-0000-00006E080000}"/>
    <cellStyle name="Обычный 2 3 12 5 3 7" xfId="4396" xr:uid="{00000000-0005-0000-0000-00006F080000}"/>
    <cellStyle name="Обычный 2 3 12 5 4" xfId="4397" xr:uid="{00000000-0005-0000-0000-000070080000}"/>
    <cellStyle name="Обычный 2 3 12 6" xfId="4398" xr:uid="{00000000-0005-0000-0000-000071080000}"/>
    <cellStyle name="Обычный 2 3 12 6 2" xfId="4399" xr:uid="{00000000-0005-0000-0000-000072080000}"/>
    <cellStyle name="Обычный 2 3 12 6 2 2" xfId="4400" xr:uid="{00000000-0005-0000-0000-000073080000}"/>
    <cellStyle name="Обычный 2 3 12 7" xfId="4401" xr:uid="{00000000-0005-0000-0000-000074080000}"/>
    <cellStyle name="Обычный 2 3 13" xfId="4402" xr:uid="{00000000-0005-0000-0000-000075080000}"/>
    <cellStyle name="Обычный 2 3 13 2" xfId="4403" xr:uid="{00000000-0005-0000-0000-000076080000}"/>
    <cellStyle name="Обычный 2 3 13 2 2" xfId="4404" xr:uid="{00000000-0005-0000-0000-000077080000}"/>
    <cellStyle name="Обычный 2 3 13 2 2 2" xfId="4405" xr:uid="{00000000-0005-0000-0000-000078080000}"/>
    <cellStyle name="Обычный 2 3 13 2 3" xfId="4406" xr:uid="{00000000-0005-0000-0000-000079080000}"/>
    <cellStyle name="Обычный 2 3 13 3" xfId="4407" xr:uid="{00000000-0005-0000-0000-00007A080000}"/>
    <cellStyle name="Обычный 2 3 13 3 2" xfId="4408" xr:uid="{00000000-0005-0000-0000-00007B080000}"/>
    <cellStyle name="Обычный 2 3 13 4" xfId="4409" xr:uid="{00000000-0005-0000-0000-00007C080000}"/>
    <cellStyle name="Обычный 2 3 13 4 2" xfId="4410" xr:uid="{00000000-0005-0000-0000-00007D080000}"/>
    <cellStyle name="Обычный 2 3 13 5" xfId="4411" xr:uid="{00000000-0005-0000-0000-00007E080000}"/>
    <cellStyle name="Обычный 2 3 13 5 2" xfId="4412" xr:uid="{00000000-0005-0000-0000-00007F080000}"/>
    <cellStyle name="Обычный 2 3 13 6" xfId="4413" xr:uid="{00000000-0005-0000-0000-000080080000}"/>
    <cellStyle name="Обычный 2 3 13 6 2" xfId="4414" xr:uid="{00000000-0005-0000-0000-000081080000}"/>
    <cellStyle name="Обычный 2 3 13 6 3" xfId="4415" xr:uid="{00000000-0005-0000-0000-000082080000}"/>
    <cellStyle name="Обычный 2 3 13 7" xfId="4416" xr:uid="{00000000-0005-0000-0000-000083080000}"/>
    <cellStyle name="Обычный 2 3 14" xfId="4417" xr:uid="{00000000-0005-0000-0000-000084080000}"/>
    <cellStyle name="Обычный 2 3 15" xfId="4418" xr:uid="{00000000-0005-0000-0000-000085080000}"/>
    <cellStyle name="Обычный 2 3 15 2" xfId="4419" xr:uid="{00000000-0005-0000-0000-000086080000}"/>
    <cellStyle name="Обычный 2 3 16" xfId="4420" xr:uid="{00000000-0005-0000-0000-000087080000}"/>
    <cellStyle name="Обычный 2 3 16 2" xfId="4421" xr:uid="{00000000-0005-0000-0000-000088080000}"/>
    <cellStyle name="Обычный 2 3 17" xfId="4422" xr:uid="{00000000-0005-0000-0000-000089080000}"/>
    <cellStyle name="Обычный 2 3 17 2" xfId="4423" xr:uid="{00000000-0005-0000-0000-00008A080000}"/>
    <cellStyle name="Обычный 2 3 17 2 2" xfId="4424" xr:uid="{00000000-0005-0000-0000-00008B080000}"/>
    <cellStyle name="Обычный 2 3 17 2 2 2" xfId="4425" xr:uid="{00000000-0005-0000-0000-00008C080000}"/>
    <cellStyle name="Обычный 2 3 17 2 3" xfId="4426" xr:uid="{00000000-0005-0000-0000-00008D080000}"/>
    <cellStyle name="Обычный 2 3 17 3" xfId="4427" xr:uid="{00000000-0005-0000-0000-00008E080000}"/>
    <cellStyle name="Обычный 2 3 18" xfId="4428" xr:uid="{00000000-0005-0000-0000-00008F080000}"/>
    <cellStyle name="Обычный 2 3 18 2" xfId="4429" xr:uid="{00000000-0005-0000-0000-000090080000}"/>
    <cellStyle name="Обычный 2 3 19" xfId="4430" xr:uid="{00000000-0005-0000-0000-000091080000}"/>
    <cellStyle name="Обычный 2 3 19 2" xfId="4431" xr:uid="{00000000-0005-0000-0000-000092080000}"/>
    <cellStyle name="Обычный 2 3 19 3" xfId="4432" xr:uid="{00000000-0005-0000-0000-000093080000}"/>
    <cellStyle name="Обычный 2 3 19 4" xfId="4433" xr:uid="{00000000-0005-0000-0000-000094080000}"/>
    <cellStyle name="Обычный 2 3 2" xfId="64" xr:uid="{00000000-0005-0000-0000-000095080000}"/>
    <cellStyle name="Обычный 2 3 2 10" xfId="4434" xr:uid="{00000000-0005-0000-0000-000096080000}"/>
    <cellStyle name="Обычный 2 3 2 10 2" xfId="4435" xr:uid="{00000000-0005-0000-0000-000097080000}"/>
    <cellStyle name="Обычный 2 3 2 10 3" xfId="4436" xr:uid="{00000000-0005-0000-0000-000098080000}"/>
    <cellStyle name="Обычный 2 3 2 10 4" xfId="4437" xr:uid="{00000000-0005-0000-0000-000099080000}"/>
    <cellStyle name="Обычный 2 3 2 11" xfId="4438" xr:uid="{00000000-0005-0000-0000-00009A080000}"/>
    <cellStyle name="Обычный 2 3 2 11 2" xfId="4439" xr:uid="{00000000-0005-0000-0000-00009B080000}"/>
    <cellStyle name="Обычный 2 3 2 12" xfId="4440" xr:uid="{00000000-0005-0000-0000-00009C080000}"/>
    <cellStyle name="Обычный 2 3 2 12 2" xfId="4441" xr:uid="{00000000-0005-0000-0000-00009D080000}"/>
    <cellStyle name="Обычный 2 3 2 13" xfId="4442" xr:uid="{00000000-0005-0000-0000-00009E080000}"/>
    <cellStyle name="Обычный 2 3 2 14" xfId="4443" xr:uid="{00000000-0005-0000-0000-00009F080000}"/>
    <cellStyle name="Обычный 2 3 2 15" xfId="4444" xr:uid="{00000000-0005-0000-0000-0000A0080000}"/>
    <cellStyle name="Обычный 2 3 2 15 2" xfId="4445" xr:uid="{00000000-0005-0000-0000-0000A1080000}"/>
    <cellStyle name="Обычный 2 3 2 15 2 2" xfId="4446" xr:uid="{00000000-0005-0000-0000-0000A2080000}"/>
    <cellStyle name="Обычный 2 3 2 16" xfId="4447" xr:uid="{00000000-0005-0000-0000-0000A3080000}"/>
    <cellStyle name="Обычный 2 3 2 2" xfId="65" xr:uid="{00000000-0005-0000-0000-0000A4080000}"/>
    <cellStyle name="Обычный 2 3 2 2 2" xfId="66" xr:uid="{00000000-0005-0000-0000-0000A5080000}"/>
    <cellStyle name="Обычный 2 3 2 2 2 10" xfId="4448" xr:uid="{00000000-0005-0000-0000-0000A6080000}"/>
    <cellStyle name="Обычный 2 3 2 2 2 10 2" xfId="4449" xr:uid="{00000000-0005-0000-0000-0000A7080000}"/>
    <cellStyle name="Обычный 2 3 2 2 2 11" xfId="4450" xr:uid="{00000000-0005-0000-0000-0000A8080000}"/>
    <cellStyle name="Обычный 2 3 2 2 2 12" xfId="4451" xr:uid="{00000000-0005-0000-0000-0000A9080000}"/>
    <cellStyle name="Обычный 2 3 2 2 2 13" xfId="2127" xr:uid="{00000000-0005-0000-0000-0000AA080000}"/>
    <cellStyle name="Обычный 2 3 2 2 2 2" xfId="416" xr:uid="{00000000-0005-0000-0000-0000AB080000}"/>
    <cellStyle name="Обычный 2 3 2 2 2 2 2" xfId="852" xr:uid="{00000000-0005-0000-0000-0000AC080000}"/>
    <cellStyle name="Обычный 2 3 2 2 2 2 2 2" xfId="4453" xr:uid="{00000000-0005-0000-0000-0000AD080000}"/>
    <cellStyle name="Обычный 2 3 2 2 2 2 2 3" xfId="4452" xr:uid="{00000000-0005-0000-0000-0000AE080000}"/>
    <cellStyle name="Обычный 2 3 2 2 2 2 3" xfId="4454" xr:uid="{00000000-0005-0000-0000-0000AF080000}"/>
    <cellStyle name="Обычный 2 3 2 2 2 2 4" xfId="2488" xr:uid="{00000000-0005-0000-0000-0000B0080000}"/>
    <cellStyle name="Обычный 2 3 2 2 2 3" xfId="853" xr:uid="{00000000-0005-0000-0000-0000B1080000}"/>
    <cellStyle name="Обычный 2 3 2 2 2 3 2" xfId="1779" xr:uid="{00000000-0005-0000-0000-0000B2080000}"/>
    <cellStyle name="Обычный 2 3 2 2 2 3 2 2" xfId="4455" xr:uid="{00000000-0005-0000-0000-0000B3080000}"/>
    <cellStyle name="Обычный 2 3 2 2 2 3 3" xfId="2721" xr:uid="{00000000-0005-0000-0000-0000B4080000}"/>
    <cellStyle name="Обычный 2 3 2 2 2 4" xfId="854" xr:uid="{00000000-0005-0000-0000-0000B5080000}"/>
    <cellStyle name="Обычный 2 3 2 2 2 4 2" xfId="4457" xr:uid="{00000000-0005-0000-0000-0000B6080000}"/>
    <cellStyle name="Обычный 2 3 2 2 2 4 3" xfId="4456" xr:uid="{00000000-0005-0000-0000-0000B7080000}"/>
    <cellStyle name="Обычный 2 3 2 2 2 5" xfId="4458" xr:uid="{00000000-0005-0000-0000-0000B8080000}"/>
    <cellStyle name="Обычный 2 3 2 2 2 5 2" xfId="4459" xr:uid="{00000000-0005-0000-0000-0000B9080000}"/>
    <cellStyle name="Обычный 2 3 2 2 2 5 2 2" xfId="4460" xr:uid="{00000000-0005-0000-0000-0000BA080000}"/>
    <cellStyle name="Обычный 2 3 2 2 2 5 3" xfId="4461" xr:uid="{00000000-0005-0000-0000-0000BB080000}"/>
    <cellStyle name="Обычный 2 3 2 2 2 6" xfId="4462" xr:uid="{00000000-0005-0000-0000-0000BC080000}"/>
    <cellStyle name="Обычный 2 3 2 2 2 6 2" xfId="4463" xr:uid="{00000000-0005-0000-0000-0000BD080000}"/>
    <cellStyle name="Обычный 2 3 2 2 2 6 2 2" xfId="4464" xr:uid="{00000000-0005-0000-0000-0000BE080000}"/>
    <cellStyle name="Обычный 2 3 2 2 2 6 3" xfId="4465" xr:uid="{00000000-0005-0000-0000-0000BF080000}"/>
    <cellStyle name="Обычный 2 3 2 2 2 7" xfId="4466" xr:uid="{00000000-0005-0000-0000-0000C0080000}"/>
    <cellStyle name="Обычный 2 3 2 2 2 7 2" xfId="4467" xr:uid="{00000000-0005-0000-0000-0000C1080000}"/>
    <cellStyle name="Обычный 2 3 2 2 2 7 2 2" xfId="4468" xr:uid="{00000000-0005-0000-0000-0000C2080000}"/>
    <cellStyle name="Обычный 2 3 2 2 2 7 3" xfId="4469" xr:uid="{00000000-0005-0000-0000-0000C3080000}"/>
    <cellStyle name="Обычный 2 3 2 2 2 8" xfId="4470" xr:uid="{00000000-0005-0000-0000-0000C4080000}"/>
    <cellStyle name="Обычный 2 3 2 2 2 8 2" xfId="4471" xr:uid="{00000000-0005-0000-0000-0000C5080000}"/>
    <cellStyle name="Обычный 2 3 2 2 2 9" xfId="4472" xr:uid="{00000000-0005-0000-0000-0000C6080000}"/>
    <cellStyle name="Обычный 2 3 2 2 2 9 2" xfId="4473" xr:uid="{00000000-0005-0000-0000-0000C7080000}"/>
    <cellStyle name="Обычный 2 3 2 2 3" xfId="415" xr:uid="{00000000-0005-0000-0000-0000C8080000}"/>
    <cellStyle name="Обычный 2 3 2 2 3 2" xfId="855" xr:uid="{00000000-0005-0000-0000-0000C9080000}"/>
    <cellStyle name="Обычный 2 3 2 2 3 2 2" xfId="6668" xr:uid="{00000000-0005-0000-0000-0000CA080000}"/>
    <cellStyle name="Обычный 2 3 2 2 3 3" xfId="2371" xr:uid="{00000000-0005-0000-0000-0000CB080000}"/>
    <cellStyle name="Обычный 2 3 2 2 4" xfId="856" xr:uid="{00000000-0005-0000-0000-0000CC080000}"/>
    <cellStyle name="Обычный 2 3 2 2 4 2" xfId="1780" xr:uid="{00000000-0005-0000-0000-0000CD080000}"/>
    <cellStyle name="Обычный 2 3 2 2 4 2 2" xfId="6669" xr:uid="{00000000-0005-0000-0000-0000CE080000}"/>
    <cellStyle name="Обычный 2 3 2 2 4 3" xfId="2722" xr:uid="{00000000-0005-0000-0000-0000CF080000}"/>
    <cellStyle name="Обычный 2 3 2 2 5" xfId="857" xr:uid="{00000000-0005-0000-0000-0000D0080000}"/>
    <cellStyle name="Обычный 2 3 2 2 5 2" xfId="6667" xr:uid="{00000000-0005-0000-0000-0000D1080000}"/>
    <cellStyle name="Обычный 2 3 2 2 6" xfId="2126" xr:uid="{00000000-0005-0000-0000-0000D2080000}"/>
    <cellStyle name="Обычный 2 3 2 3" xfId="67" xr:uid="{00000000-0005-0000-0000-0000D3080000}"/>
    <cellStyle name="Обычный 2 3 2 3 2" xfId="68" xr:uid="{00000000-0005-0000-0000-0000D4080000}"/>
    <cellStyle name="Обычный 2 3 2 3 2 2" xfId="418" xr:uid="{00000000-0005-0000-0000-0000D5080000}"/>
    <cellStyle name="Обычный 2 3 2 3 2 2 2" xfId="858" xr:uid="{00000000-0005-0000-0000-0000D6080000}"/>
    <cellStyle name="Обычный 2 3 2 3 2 2 2 2" xfId="4475" xr:uid="{00000000-0005-0000-0000-0000D7080000}"/>
    <cellStyle name="Обычный 2 3 2 3 2 2 2 3" xfId="4474" xr:uid="{00000000-0005-0000-0000-0000D8080000}"/>
    <cellStyle name="Обычный 2 3 2 3 2 2 3" xfId="4476" xr:uid="{00000000-0005-0000-0000-0000D9080000}"/>
    <cellStyle name="Обычный 2 3 2 3 2 2 4" xfId="2489" xr:uid="{00000000-0005-0000-0000-0000DA080000}"/>
    <cellStyle name="Обычный 2 3 2 3 2 3" xfId="859" xr:uid="{00000000-0005-0000-0000-0000DB080000}"/>
    <cellStyle name="Обычный 2 3 2 3 2 3 2" xfId="1781" xr:uid="{00000000-0005-0000-0000-0000DC080000}"/>
    <cellStyle name="Обычный 2 3 2 3 2 3 2 2" xfId="4477" xr:uid="{00000000-0005-0000-0000-0000DD080000}"/>
    <cellStyle name="Обычный 2 3 2 3 2 3 3" xfId="2723" xr:uid="{00000000-0005-0000-0000-0000DE080000}"/>
    <cellStyle name="Обычный 2 3 2 3 2 4" xfId="860" xr:uid="{00000000-0005-0000-0000-0000DF080000}"/>
    <cellStyle name="Обычный 2 3 2 3 2 4 2" xfId="4479" xr:uid="{00000000-0005-0000-0000-0000E0080000}"/>
    <cellStyle name="Обычный 2 3 2 3 2 4 3" xfId="4478" xr:uid="{00000000-0005-0000-0000-0000E1080000}"/>
    <cellStyle name="Обычный 2 3 2 3 2 5" xfId="4480" xr:uid="{00000000-0005-0000-0000-0000E2080000}"/>
    <cellStyle name="Обычный 2 3 2 3 2 6" xfId="2129" xr:uid="{00000000-0005-0000-0000-0000E3080000}"/>
    <cellStyle name="Обычный 2 3 2 3 3" xfId="417" xr:uid="{00000000-0005-0000-0000-0000E4080000}"/>
    <cellStyle name="Обычный 2 3 2 3 3 2" xfId="861" xr:uid="{00000000-0005-0000-0000-0000E5080000}"/>
    <cellStyle name="Обычный 2 3 2 3 3 2 2" xfId="6671" xr:uid="{00000000-0005-0000-0000-0000E6080000}"/>
    <cellStyle name="Обычный 2 3 2 3 3 3" xfId="2372" xr:uid="{00000000-0005-0000-0000-0000E7080000}"/>
    <cellStyle name="Обычный 2 3 2 3 4" xfId="862" xr:uid="{00000000-0005-0000-0000-0000E8080000}"/>
    <cellStyle name="Обычный 2 3 2 3 4 2" xfId="1782" xr:uid="{00000000-0005-0000-0000-0000E9080000}"/>
    <cellStyle name="Обычный 2 3 2 3 4 2 2" xfId="6672" xr:uid="{00000000-0005-0000-0000-0000EA080000}"/>
    <cellStyle name="Обычный 2 3 2 3 4 3" xfId="2724" xr:uid="{00000000-0005-0000-0000-0000EB080000}"/>
    <cellStyle name="Обычный 2 3 2 3 5" xfId="863" xr:uid="{00000000-0005-0000-0000-0000EC080000}"/>
    <cellStyle name="Обычный 2 3 2 3 5 2" xfId="6670" xr:uid="{00000000-0005-0000-0000-0000ED080000}"/>
    <cellStyle name="Обычный 2 3 2 3 6" xfId="2128" xr:uid="{00000000-0005-0000-0000-0000EE080000}"/>
    <cellStyle name="Обычный 2 3 2 4" xfId="69" xr:uid="{00000000-0005-0000-0000-0000EF080000}"/>
    <cellStyle name="Обычный 2 3 2 4 10" xfId="2130" xr:uid="{00000000-0005-0000-0000-0000F0080000}"/>
    <cellStyle name="Обычный 2 3 2 4 2" xfId="293" xr:uid="{00000000-0005-0000-0000-0000F1080000}"/>
    <cellStyle name="Обычный 2 3 2 4 2 2" xfId="569" xr:uid="{00000000-0005-0000-0000-0000F2080000}"/>
    <cellStyle name="Обычный 2 3 2 4 2 2 2" xfId="864" xr:uid="{00000000-0005-0000-0000-0000F3080000}"/>
    <cellStyle name="Обычный 2 3 2 4 2 2 2 2" xfId="4481" xr:uid="{00000000-0005-0000-0000-0000F4080000}"/>
    <cellStyle name="Обычный 2 3 2 4 2 2 3" xfId="2490" xr:uid="{00000000-0005-0000-0000-0000F5080000}"/>
    <cellStyle name="Обычный 2 3 2 4 2 3" xfId="865" xr:uid="{00000000-0005-0000-0000-0000F6080000}"/>
    <cellStyle name="Обычный 2 3 2 4 2 3 2" xfId="1783" xr:uid="{00000000-0005-0000-0000-0000F7080000}"/>
    <cellStyle name="Обычный 2 3 2 4 2 3 2 2" xfId="6674" xr:uid="{00000000-0005-0000-0000-0000F8080000}"/>
    <cellStyle name="Обычный 2 3 2 4 2 3 3" xfId="2725" xr:uid="{00000000-0005-0000-0000-0000F9080000}"/>
    <cellStyle name="Обычный 2 3 2 4 2 4" xfId="866" xr:uid="{00000000-0005-0000-0000-0000FA080000}"/>
    <cellStyle name="Обычный 2 3 2 4 2 4 2" xfId="6673" xr:uid="{00000000-0005-0000-0000-0000FB080000}"/>
    <cellStyle name="Обычный 2 3 2 4 2 5" xfId="2131" xr:uid="{00000000-0005-0000-0000-0000FC080000}"/>
    <cellStyle name="Обычный 2 3 2 4 3" xfId="419" xr:uid="{00000000-0005-0000-0000-0000FD080000}"/>
    <cellStyle name="Обычный 2 3 2 4 3 2" xfId="867" xr:uid="{00000000-0005-0000-0000-0000FE080000}"/>
    <cellStyle name="Обычный 2 3 2 4 3 2 2" xfId="4482" xr:uid="{00000000-0005-0000-0000-0000FF080000}"/>
    <cellStyle name="Обычный 2 3 2 4 3 3" xfId="2373" xr:uid="{00000000-0005-0000-0000-000000090000}"/>
    <cellStyle name="Обычный 2 3 2 4 4" xfId="868" xr:uid="{00000000-0005-0000-0000-000001090000}"/>
    <cellStyle name="Обычный 2 3 2 4 4 2" xfId="1784" xr:uid="{00000000-0005-0000-0000-000002090000}"/>
    <cellStyle name="Обычный 2 3 2 4 4 2 2" xfId="4484" xr:uid="{00000000-0005-0000-0000-000003090000}"/>
    <cellStyle name="Обычный 2 3 2 4 4 2 3" xfId="4483" xr:uid="{00000000-0005-0000-0000-000004090000}"/>
    <cellStyle name="Обычный 2 3 2 4 4 3" xfId="4485" xr:uid="{00000000-0005-0000-0000-000005090000}"/>
    <cellStyle name="Обычный 2 3 2 4 4 4" xfId="2726" xr:uid="{00000000-0005-0000-0000-000006090000}"/>
    <cellStyle name="Обычный 2 3 2 4 5" xfId="869" xr:uid="{00000000-0005-0000-0000-000007090000}"/>
    <cellStyle name="Обычный 2 3 2 4 5 2" xfId="4487" xr:uid="{00000000-0005-0000-0000-000008090000}"/>
    <cellStyle name="Обычный 2 3 2 4 5 3" xfId="4486" xr:uid="{00000000-0005-0000-0000-000009090000}"/>
    <cellStyle name="Обычный 2 3 2 4 6" xfId="4488" xr:uid="{00000000-0005-0000-0000-00000A090000}"/>
    <cellStyle name="Обычный 2 3 2 4 6 2" xfId="4489" xr:uid="{00000000-0005-0000-0000-00000B090000}"/>
    <cellStyle name="Обычный 2 3 2 4 6 2 2" xfId="4490" xr:uid="{00000000-0005-0000-0000-00000C090000}"/>
    <cellStyle name="Обычный 2 3 2 4 6 3" xfId="4491" xr:uid="{00000000-0005-0000-0000-00000D090000}"/>
    <cellStyle name="Обычный 2 3 2 4 7" xfId="4492" xr:uid="{00000000-0005-0000-0000-00000E090000}"/>
    <cellStyle name="Обычный 2 3 2 4 7 2" xfId="4493" xr:uid="{00000000-0005-0000-0000-00000F090000}"/>
    <cellStyle name="Обычный 2 3 2 4 8" xfId="4494" xr:uid="{00000000-0005-0000-0000-000010090000}"/>
    <cellStyle name="Обычный 2 3 2 4 8 2" xfId="4495" xr:uid="{00000000-0005-0000-0000-000011090000}"/>
    <cellStyle name="Обычный 2 3 2 4 9" xfId="4496" xr:uid="{00000000-0005-0000-0000-000012090000}"/>
    <cellStyle name="Обычный 2 3 2 5" xfId="4497" xr:uid="{00000000-0005-0000-0000-000013090000}"/>
    <cellStyle name="Обычный 2 3 2 5 10" xfId="4498" xr:uid="{00000000-0005-0000-0000-000014090000}"/>
    <cellStyle name="Обычный 2 3 2 5 2" xfId="4499" xr:uid="{00000000-0005-0000-0000-000015090000}"/>
    <cellStyle name="Обычный 2 3 2 5 2 2" xfId="4500" xr:uid="{00000000-0005-0000-0000-000016090000}"/>
    <cellStyle name="Обычный 2 3 2 5 2 2 2" xfId="4501" xr:uid="{00000000-0005-0000-0000-000017090000}"/>
    <cellStyle name="Обычный 2 3 2 5 2 3" xfId="4502" xr:uid="{00000000-0005-0000-0000-000018090000}"/>
    <cellStyle name="Обычный 2 3 2 5 3" xfId="4503" xr:uid="{00000000-0005-0000-0000-000019090000}"/>
    <cellStyle name="Обычный 2 3 2 5 3 2" xfId="4504" xr:uid="{00000000-0005-0000-0000-00001A090000}"/>
    <cellStyle name="Обычный 2 3 2 5 4" xfId="4505" xr:uid="{00000000-0005-0000-0000-00001B090000}"/>
    <cellStyle name="Обычный 2 3 2 5 4 2" xfId="4506" xr:uid="{00000000-0005-0000-0000-00001C090000}"/>
    <cellStyle name="Обычный 2 3 2 5 5" xfId="4507" xr:uid="{00000000-0005-0000-0000-00001D090000}"/>
    <cellStyle name="Обычный 2 3 2 5 5 2" xfId="4508" xr:uid="{00000000-0005-0000-0000-00001E090000}"/>
    <cellStyle name="Обычный 2 3 2 5 6" xfId="4509" xr:uid="{00000000-0005-0000-0000-00001F090000}"/>
    <cellStyle name="Обычный 2 3 2 5 6 2" xfId="4510" xr:uid="{00000000-0005-0000-0000-000020090000}"/>
    <cellStyle name="Обычный 2 3 2 5 6 2 2" xfId="4511" xr:uid="{00000000-0005-0000-0000-000021090000}"/>
    <cellStyle name="Обычный 2 3 2 5 6 3" xfId="4512" xr:uid="{00000000-0005-0000-0000-000022090000}"/>
    <cellStyle name="Обычный 2 3 2 5 7" xfId="4513" xr:uid="{00000000-0005-0000-0000-000023090000}"/>
    <cellStyle name="Обычный 2 3 2 5 7 2" xfId="4514" xr:uid="{00000000-0005-0000-0000-000024090000}"/>
    <cellStyle name="Обычный 2 3 2 5 8" xfId="4515" xr:uid="{00000000-0005-0000-0000-000025090000}"/>
    <cellStyle name="Обычный 2 3 2 5 8 2" xfId="4516" xr:uid="{00000000-0005-0000-0000-000026090000}"/>
    <cellStyle name="Обычный 2 3 2 5 9" xfId="4517" xr:uid="{00000000-0005-0000-0000-000027090000}"/>
    <cellStyle name="Обычный 2 3 2 5 9 2" xfId="4518" xr:uid="{00000000-0005-0000-0000-000028090000}"/>
    <cellStyle name="Обычный 2 3 2 6" xfId="4519" xr:uid="{00000000-0005-0000-0000-000029090000}"/>
    <cellStyle name="Обычный 2 3 2 6 2" xfId="4520" xr:uid="{00000000-0005-0000-0000-00002A090000}"/>
    <cellStyle name="Обычный 2 3 2 6 2 2" xfId="4521" xr:uid="{00000000-0005-0000-0000-00002B090000}"/>
    <cellStyle name="Обычный 2 3 2 6 3" xfId="4522" xr:uid="{00000000-0005-0000-0000-00002C090000}"/>
    <cellStyle name="Обычный 2 3 2 7" xfId="4523" xr:uid="{00000000-0005-0000-0000-00002D090000}"/>
    <cellStyle name="Обычный 2 3 2 7 2" xfId="4524" xr:uid="{00000000-0005-0000-0000-00002E090000}"/>
    <cellStyle name="Обычный 2 3 2 7 2 2" xfId="4525" xr:uid="{00000000-0005-0000-0000-00002F090000}"/>
    <cellStyle name="Обычный 2 3 2 7 2 2 2" xfId="4526" xr:uid="{00000000-0005-0000-0000-000030090000}"/>
    <cellStyle name="Обычный 2 3 2 7 2 2 2 2" xfId="4527" xr:uid="{00000000-0005-0000-0000-000031090000}"/>
    <cellStyle name="Обычный 2 3 2 7 2 2 2 2 2" xfId="4528" xr:uid="{00000000-0005-0000-0000-000032090000}"/>
    <cellStyle name="Обычный 2 3 2 7 2 2 2 3" xfId="4529" xr:uid="{00000000-0005-0000-0000-000033090000}"/>
    <cellStyle name="Обычный 2 3 2 7 2 2 2 4" xfId="4530" xr:uid="{00000000-0005-0000-0000-000034090000}"/>
    <cellStyle name="Обычный 2 3 2 7 2 2 2 5" xfId="4531" xr:uid="{00000000-0005-0000-0000-000035090000}"/>
    <cellStyle name="Обычный 2 3 2 7 2 2 2 6" xfId="4532" xr:uid="{00000000-0005-0000-0000-000036090000}"/>
    <cellStyle name="Обычный 2 3 2 7 2 2 2 7" xfId="4533" xr:uid="{00000000-0005-0000-0000-000037090000}"/>
    <cellStyle name="Обычный 2 3 2 7 2 2 2 8" xfId="4534" xr:uid="{00000000-0005-0000-0000-000038090000}"/>
    <cellStyle name="Обычный 2 3 2 7 2 2 2 8 2" xfId="4535" xr:uid="{00000000-0005-0000-0000-000039090000}"/>
    <cellStyle name="Обычный 2 3 2 7 2 2 2 9" xfId="4536" xr:uid="{00000000-0005-0000-0000-00003A090000}"/>
    <cellStyle name="Обычный 2 3 2 7 2 2 3" xfId="4537" xr:uid="{00000000-0005-0000-0000-00003B090000}"/>
    <cellStyle name="Обычный 2 3 2 7 2 2 3 2" xfId="4538" xr:uid="{00000000-0005-0000-0000-00003C090000}"/>
    <cellStyle name="Обычный 2 3 2 7 2 2 3 3" xfId="4539" xr:uid="{00000000-0005-0000-0000-00003D090000}"/>
    <cellStyle name="Обычный 2 3 2 7 2 2 3 4" xfId="4540" xr:uid="{00000000-0005-0000-0000-00003E090000}"/>
    <cellStyle name="Обычный 2 3 2 7 2 2 3 5" xfId="4541" xr:uid="{00000000-0005-0000-0000-00003F090000}"/>
    <cellStyle name="Обычный 2 3 2 7 2 2 3 6" xfId="4542" xr:uid="{00000000-0005-0000-0000-000040090000}"/>
    <cellStyle name="Обычный 2 3 2 7 2 2 3 7" xfId="4543" xr:uid="{00000000-0005-0000-0000-000041090000}"/>
    <cellStyle name="Обычный 2 3 2 7 2 2 4" xfId="4544" xr:uid="{00000000-0005-0000-0000-000042090000}"/>
    <cellStyle name="Обычный 2 3 2 7 2 3" xfId="4545" xr:uid="{00000000-0005-0000-0000-000043090000}"/>
    <cellStyle name="Обычный 2 3 2 7 3" xfId="4546" xr:uid="{00000000-0005-0000-0000-000044090000}"/>
    <cellStyle name="Обычный 2 3 2 7 3 2" xfId="4547" xr:uid="{00000000-0005-0000-0000-000045090000}"/>
    <cellStyle name="Обычный 2 3 2 7 4" xfId="4548" xr:uid="{00000000-0005-0000-0000-000046090000}"/>
    <cellStyle name="Обычный 2 3 2 7 4 2" xfId="4549" xr:uid="{00000000-0005-0000-0000-000047090000}"/>
    <cellStyle name="Обычный 2 3 2 7 5" xfId="4550" xr:uid="{00000000-0005-0000-0000-000048090000}"/>
    <cellStyle name="Обычный 2 3 2 7 5 2" xfId="4551" xr:uid="{00000000-0005-0000-0000-000049090000}"/>
    <cellStyle name="Обычный 2 3 2 7 5 2 2" xfId="4552" xr:uid="{00000000-0005-0000-0000-00004A090000}"/>
    <cellStyle name="Обычный 2 3 2 7 5 2 2 2" xfId="4553" xr:uid="{00000000-0005-0000-0000-00004B090000}"/>
    <cellStyle name="Обычный 2 3 2 7 5 2 3" xfId="4554" xr:uid="{00000000-0005-0000-0000-00004C090000}"/>
    <cellStyle name="Обычный 2 3 2 7 5 2 4" xfId="4555" xr:uid="{00000000-0005-0000-0000-00004D090000}"/>
    <cellStyle name="Обычный 2 3 2 7 5 2 5" xfId="4556" xr:uid="{00000000-0005-0000-0000-00004E090000}"/>
    <cellStyle name="Обычный 2 3 2 7 5 2 6" xfId="4557" xr:uid="{00000000-0005-0000-0000-00004F090000}"/>
    <cellStyle name="Обычный 2 3 2 7 5 2 7" xfId="4558" xr:uid="{00000000-0005-0000-0000-000050090000}"/>
    <cellStyle name="Обычный 2 3 2 7 5 2 8" xfId="4559" xr:uid="{00000000-0005-0000-0000-000051090000}"/>
    <cellStyle name="Обычный 2 3 2 7 5 2 8 2" xfId="4560" xr:uid="{00000000-0005-0000-0000-000052090000}"/>
    <cellStyle name="Обычный 2 3 2 7 5 2 9" xfId="4561" xr:uid="{00000000-0005-0000-0000-000053090000}"/>
    <cellStyle name="Обычный 2 3 2 7 5 3" xfId="4562" xr:uid="{00000000-0005-0000-0000-000054090000}"/>
    <cellStyle name="Обычный 2 3 2 7 5 3 2" xfId="4563" xr:uid="{00000000-0005-0000-0000-000055090000}"/>
    <cellStyle name="Обычный 2 3 2 7 5 3 3" xfId="4564" xr:uid="{00000000-0005-0000-0000-000056090000}"/>
    <cellStyle name="Обычный 2 3 2 7 5 3 4" xfId="4565" xr:uid="{00000000-0005-0000-0000-000057090000}"/>
    <cellStyle name="Обычный 2 3 2 7 5 3 5" xfId="4566" xr:uid="{00000000-0005-0000-0000-000058090000}"/>
    <cellStyle name="Обычный 2 3 2 7 5 3 6" xfId="4567" xr:uid="{00000000-0005-0000-0000-000059090000}"/>
    <cellStyle name="Обычный 2 3 2 7 5 3 7" xfId="4568" xr:uid="{00000000-0005-0000-0000-00005A090000}"/>
    <cellStyle name="Обычный 2 3 2 7 5 4" xfId="4569" xr:uid="{00000000-0005-0000-0000-00005B090000}"/>
    <cellStyle name="Обычный 2 3 2 7 6" xfId="4570" xr:uid="{00000000-0005-0000-0000-00005C090000}"/>
    <cellStyle name="Обычный 2 3 2 7 6 2" xfId="4571" xr:uid="{00000000-0005-0000-0000-00005D090000}"/>
    <cellStyle name="Обычный 2 3 2 7 7" xfId="4572" xr:uid="{00000000-0005-0000-0000-00005E090000}"/>
    <cellStyle name="Обычный 2 3 2 7 7 2" xfId="4573" xr:uid="{00000000-0005-0000-0000-00005F090000}"/>
    <cellStyle name="Обычный 2 3 2 7 7 3" xfId="4574" xr:uid="{00000000-0005-0000-0000-000060090000}"/>
    <cellStyle name="Обычный 2 3 2 7 7 3 2" xfId="4575" xr:uid="{00000000-0005-0000-0000-000061090000}"/>
    <cellStyle name="Обычный 2 3 2 7 7 3 3" xfId="4576" xr:uid="{00000000-0005-0000-0000-000062090000}"/>
    <cellStyle name="Обычный 2 3 2 7 7 4" xfId="4577" xr:uid="{00000000-0005-0000-0000-000063090000}"/>
    <cellStyle name="Обычный 2 3 2 7 7 5" xfId="4578" xr:uid="{00000000-0005-0000-0000-000064090000}"/>
    <cellStyle name="Обычный 2 3 2 7 8" xfId="4579" xr:uid="{00000000-0005-0000-0000-000065090000}"/>
    <cellStyle name="Обычный 2 3 2 8" xfId="4580" xr:uid="{00000000-0005-0000-0000-000066090000}"/>
    <cellStyle name="Обычный 2 3 2 8 2" xfId="4581" xr:uid="{00000000-0005-0000-0000-000067090000}"/>
    <cellStyle name="Обычный 2 3 2 9" xfId="4582" xr:uid="{00000000-0005-0000-0000-000068090000}"/>
    <cellStyle name="Обычный 2 3 2 9 2" xfId="4583" xr:uid="{00000000-0005-0000-0000-000069090000}"/>
    <cellStyle name="Обычный 2 3 20" xfId="4584" xr:uid="{00000000-0005-0000-0000-00006A090000}"/>
    <cellStyle name="Обычный 2 3 20 2" xfId="4585" xr:uid="{00000000-0005-0000-0000-00006B090000}"/>
    <cellStyle name="Обычный 2 3 21" xfId="4586" xr:uid="{00000000-0005-0000-0000-00006C090000}"/>
    <cellStyle name="Обычный 2 3 21 2" xfId="4587" xr:uid="{00000000-0005-0000-0000-00006D090000}"/>
    <cellStyle name="Обычный 2 3 22" xfId="4588" xr:uid="{00000000-0005-0000-0000-00006E090000}"/>
    <cellStyle name="Обычный 2 3 22 2" xfId="4589" xr:uid="{00000000-0005-0000-0000-00006F090000}"/>
    <cellStyle name="Обычный 2 3 22 2 2" xfId="4590" xr:uid="{00000000-0005-0000-0000-000070090000}"/>
    <cellStyle name="Обычный 2 3 22 2 3" xfId="4591" xr:uid="{00000000-0005-0000-0000-000071090000}"/>
    <cellStyle name="Обычный 2 3 22 2 4" xfId="4592" xr:uid="{00000000-0005-0000-0000-000072090000}"/>
    <cellStyle name="Обычный 2 3 22 3" xfId="4593" xr:uid="{00000000-0005-0000-0000-000073090000}"/>
    <cellStyle name="Обычный 2 3 23" xfId="4594" xr:uid="{00000000-0005-0000-0000-000074090000}"/>
    <cellStyle name="Обычный 2 3 23 2" xfId="4595" xr:uid="{00000000-0005-0000-0000-000075090000}"/>
    <cellStyle name="Обычный 2 3 24" xfId="4596" xr:uid="{00000000-0005-0000-0000-000076090000}"/>
    <cellStyle name="Обычный 2 3 24 2" xfId="4597" xr:uid="{00000000-0005-0000-0000-000077090000}"/>
    <cellStyle name="Обычный 2 3 25" xfId="4598" xr:uid="{00000000-0005-0000-0000-000078090000}"/>
    <cellStyle name="Обычный 2 3 3" xfId="70" xr:uid="{00000000-0005-0000-0000-000079090000}"/>
    <cellStyle name="Обычный 2 3 3 10" xfId="4599" xr:uid="{00000000-0005-0000-0000-00007A090000}"/>
    <cellStyle name="Обычный 2 3 3 10 2" xfId="4600" xr:uid="{00000000-0005-0000-0000-00007B090000}"/>
    <cellStyle name="Обычный 2 3 3 11" xfId="4601" xr:uid="{00000000-0005-0000-0000-00007C090000}"/>
    <cellStyle name="Обычный 2 3 3 11 2" xfId="4602" xr:uid="{00000000-0005-0000-0000-00007D090000}"/>
    <cellStyle name="Обычный 2 3 3 11 2 2" xfId="4603" xr:uid="{00000000-0005-0000-0000-00007E090000}"/>
    <cellStyle name="Обычный 2 3 3 11 3" xfId="4604" xr:uid="{00000000-0005-0000-0000-00007F090000}"/>
    <cellStyle name="Обычный 2 3 3 11 4" xfId="4605" xr:uid="{00000000-0005-0000-0000-000080090000}"/>
    <cellStyle name="Обычный 2 3 3 11 5" xfId="4606" xr:uid="{00000000-0005-0000-0000-000081090000}"/>
    <cellStyle name="Обычный 2 3 3 12" xfId="4607" xr:uid="{00000000-0005-0000-0000-000082090000}"/>
    <cellStyle name="Обычный 2 3 3 12 2" xfId="4608" xr:uid="{00000000-0005-0000-0000-000083090000}"/>
    <cellStyle name="Обычный 2 3 3 13" xfId="4609" xr:uid="{00000000-0005-0000-0000-000084090000}"/>
    <cellStyle name="Обычный 2 3 3 13 2" xfId="4610" xr:uid="{00000000-0005-0000-0000-000085090000}"/>
    <cellStyle name="Обычный 2 3 3 13 2 2" xfId="4611" xr:uid="{00000000-0005-0000-0000-000086090000}"/>
    <cellStyle name="Обычный 2 3 3 13 3" xfId="4612" xr:uid="{00000000-0005-0000-0000-000087090000}"/>
    <cellStyle name="Обычный 2 3 3 14" xfId="4613" xr:uid="{00000000-0005-0000-0000-000088090000}"/>
    <cellStyle name="Обычный 2 3 3 14 2" xfId="4614" xr:uid="{00000000-0005-0000-0000-000089090000}"/>
    <cellStyle name="Обычный 2 3 3 14 2 2" xfId="4615" xr:uid="{00000000-0005-0000-0000-00008A090000}"/>
    <cellStyle name="Обычный 2 3 3 14 3" xfId="4616" xr:uid="{00000000-0005-0000-0000-00008B090000}"/>
    <cellStyle name="Обычный 2 3 3 15" xfId="4617" xr:uid="{00000000-0005-0000-0000-00008C090000}"/>
    <cellStyle name="Обычный 2 3 3 15 2" xfId="4618" xr:uid="{00000000-0005-0000-0000-00008D090000}"/>
    <cellStyle name="Обычный 2 3 3 16" xfId="4619" xr:uid="{00000000-0005-0000-0000-00008E090000}"/>
    <cellStyle name="Обычный 2 3 3 16 2" xfId="4620" xr:uid="{00000000-0005-0000-0000-00008F090000}"/>
    <cellStyle name="Обычный 2 3 3 17" xfId="4621" xr:uid="{00000000-0005-0000-0000-000090090000}"/>
    <cellStyle name="Обычный 2 3 3 17 2" xfId="4622" xr:uid="{00000000-0005-0000-0000-000091090000}"/>
    <cellStyle name="Обычный 2 3 3 18" xfId="4623" xr:uid="{00000000-0005-0000-0000-000092090000}"/>
    <cellStyle name="Обычный 2 3 3 19" xfId="2132" xr:uid="{00000000-0005-0000-0000-000093090000}"/>
    <cellStyle name="Обычный 2 3 3 2" xfId="71" xr:uid="{00000000-0005-0000-0000-000094090000}"/>
    <cellStyle name="Обычный 2 3 3 2 10" xfId="2133" xr:uid="{00000000-0005-0000-0000-000095090000}"/>
    <cellStyle name="Обычный 2 3 3 2 2" xfId="294" xr:uid="{00000000-0005-0000-0000-000096090000}"/>
    <cellStyle name="Обычный 2 3 3 2 2 10" xfId="4624" xr:uid="{00000000-0005-0000-0000-000097090000}"/>
    <cellStyle name="Обычный 2 3 3 2 2 10 2" xfId="4625" xr:uid="{00000000-0005-0000-0000-000098090000}"/>
    <cellStyle name="Обычный 2 3 3 2 2 11" xfId="4626" xr:uid="{00000000-0005-0000-0000-000099090000}"/>
    <cellStyle name="Обычный 2 3 3 2 2 12" xfId="2134" xr:uid="{00000000-0005-0000-0000-00009A090000}"/>
    <cellStyle name="Обычный 2 3 3 2 2 2" xfId="570" xr:uid="{00000000-0005-0000-0000-00009B090000}"/>
    <cellStyle name="Обычный 2 3 3 2 2 2 2" xfId="870" xr:uid="{00000000-0005-0000-0000-00009C090000}"/>
    <cellStyle name="Обычный 2 3 3 2 2 2 2 2" xfId="4628" xr:uid="{00000000-0005-0000-0000-00009D090000}"/>
    <cellStyle name="Обычный 2 3 3 2 2 2 2 3" xfId="4629" xr:uid="{00000000-0005-0000-0000-00009E090000}"/>
    <cellStyle name="Обычный 2 3 3 2 2 2 2 4" xfId="4627" xr:uid="{00000000-0005-0000-0000-00009F090000}"/>
    <cellStyle name="Обычный 2 3 3 2 2 2 3" xfId="4630" xr:uid="{00000000-0005-0000-0000-0000A0090000}"/>
    <cellStyle name="Обычный 2 3 3 2 2 2 3 2" xfId="4631" xr:uid="{00000000-0005-0000-0000-0000A1090000}"/>
    <cellStyle name="Обычный 2 3 3 2 2 2 3 2 2" xfId="4632" xr:uid="{00000000-0005-0000-0000-0000A2090000}"/>
    <cellStyle name="Обычный 2 3 3 2 2 2 3 2 3" xfId="4633" xr:uid="{00000000-0005-0000-0000-0000A3090000}"/>
    <cellStyle name="Обычный 2 3 3 2 2 2 3 3" xfId="4634" xr:uid="{00000000-0005-0000-0000-0000A4090000}"/>
    <cellStyle name="Обычный 2 3 3 2 2 2 4" xfId="4635" xr:uid="{00000000-0005-0000-0000-0000A5090000}"/>
    <cellStyle name="Обычный 2 3 3 2 2 2 4 2" xfId="4636" xr:uid="{00000000-0005-0000-0000-0000A6090000}"/>
    <cellStyle name="Обычный 2 3 3 2 2 2 5" xfId="4637" xr:uid="{00000000-0005-0000-0000-0000A7090000}"/>
    <cellStyle name="Обычный 2 3 3 2 2 2 6" xfId="2491" xr:uid="{00000000-0005-0000-0000-0000A8090000}"/>
    <cellStyle name="Обычный 2 3 3 2 2 3" xfId="871" xr:uid="{00000000-0005-0000-0000-0000A9090000}"/>
    <cellStyle name="Обычный 2 3 3 2 2 3 2" xfId="1785" xr:uid="{00000000-0005-0000-0000-0000AA090000}"/>
    <cellStyle name="Обычный 2 3 3 2 2 3 2 2" xfId="4638" xr:uid="{00000000-0005-0000-0000-0000AB090000}"/>
    <cellStyle name="Обычный 2 3 3 2 2 3 3" xfId="2727" xr:uid="{00000000-0005-0000-0000-0000AC090000}"/>
    <cellStyle name="Обычный 2 3 3 2 2 4" xfId="872" xr:uid="{00000000-0005-0000-0000-0000AD090000}"/>
    <cellStyle name="Обычный 2 3 3 2 2 4 2" xfId="4640" xr:uid="{00000000-0005-0000-0000-0000AE090000}"/>
    <cellStyle name="Обычный 2 3 3 2 2 4 2 2" xfId="4641" xr:uid="{00000000-0005-0000-0000-0000AF090000}"/>
    <cellStyle name="Обычный 2 3 3 2 2 4 3" xfId="4642" xr:uid="{00000000-0005-0000-0000-0000B0090000}"/>
    <cellStyle name="Обычный 2 3 3 2 2 4 4" xfId="4639" xr:uid="{00000000-0005-0000-0000-0000B1090000}"/>
    <cellStyle name="Обычный 2 3 3 2 2 5" xfId="4643" xr:uid="{00000000-0005-0000-0000-0000B2090000}"/>
    <cellStyle name="Обычный 2 3 3 2 2 5 2" xfId="4644" xr:uid="{00000000-0005-0000-0000-0000B3090000}"/>
    <cellStyle name="Обычный 2 3 3 2 2 5 2 2" xfId="4645" xr:uid="{00000000-0005-0000-0000-0000B4090000}"/>
    <cellStyle name="Обычный 2 3 3 2 2 5 3" xfId="4646" xr:uid="{00000000-0005-0000-0000-0000B5090000}"/>
    <cellStyle name="Обычный 2 3 3 2 2 6" xfId="4647" xr:uid="{00000000-0005-0000-0000-0000B6090000}"/>
    <cellStyle name="Обычный 2 3 3 2 2 6 2" xfId="4648" xr:uid="{00000000-0005-0000-0000-0000B7090000}"/>
    <cellStyle name="Обычный 2 3 3 2 2 7" xfId="4649" xr:uid="{00000000-0005-0000-0000-0000B8090000}"/>
    <cellStyle name="Обычный 2 3 3 2 2 7 2" xfId="4650" xr:uid="{00000000-0005-0000-0000-0000B9090000}"/>
    <cellStyle name="Обычный 2 3 3 2 2 8" xfId="4651" xr:uid="{00000000-0005-0000-0000-0000BA090000}"/>
    <cellStyle name="Обычный 2 3 3 2 2 8 2" xfId="4652" xr:uid="{00000000-0005-0000-0000-0000BB090000}"/>
    <cellStyle name="Обычный 2 3 3 2 2 8 2 2" xfId="4653" xr:uid="{00000000-0005-0000-0000-0000BC090000}"/>
    <cellStyle name="Обычный 2 3 3 2 2 8 3" xfId="4654" xr:uid="{00000000-0005-0000-0000-0000BD090000}"/>
    <cellStyle name="Обычный 2 3 3 2 2 8 3 2" xfId="4655" xr:uid="{00000000-0005-0000-0000-0000BE090000}"/>
    <cellStyle name="Обычный 2 3 3 2 2 8 4" xfId="4656" xr:uid="{00000000-0005-0000-0000-0000BF090000}"/>
    <cellStyle name="Обычный 2 3 3 2 2 8 4 2" xfId="4657" xr:uid="{00000000-0005-0000-0000-0000C0090000}"/>
    <cellStyle name="Обычный 2 3 3 2 2 8 5" xfId="4658" xr:uid="{00000000-0005-0000-0000-0000C1090000}"/>
    <cellStyle name="Обычный 2 3 3 2 2 8 5 2" xfId="4659" xr:uid="{00000000-0005-0000-0000-0000C2090000}"/>
    <cellStyle name="Обычный 2 3 3 2 2 8 6" xfId="4660" xr:uid="{00000000-0005-0000-0000-0000C3090000}"/>
    <cellStyle name="Обычный 2 3 3 2 2 9" xfId="4661" xr:uid="{00000000-0005-0000-0000-0000C4090000}"/>
    <cellStyle name="Обычный 2 3 3 2 2 9 2" xfId="4662" xr:uid="{00000000-0005-0000-0000-0000C5090000}"/>
    <cellStyle name="Обычный 2 3 3 2 2 9 2 2" xfId="4663" xr:uid="{00000000-0005-0000-0000-0000C6090000}"/>
    <cellStyle name="Обычный 2 3 3 2 2 9 3" xfId="4664" xr:uid="{00000000-0005-0000-0000-0000C7090000}"/>
    <cellStyle name="Обычный 2 3 3 2 3" xfId="421" xr:uid="{00000000-0005-0000-0000-0000C8090000}"/>
    <cellStyle name="Обычный 2 3 3 2 3 2" xfId="873" xr:uid="{00000000-0005-0000-0000-0000C9090000}"/>
    <cellStyle name="Обычный 2 3 3 2 3 2 2" xfId="4666" xr:uid="{00000000-0005-0000-0000-0000CA090000}"/>
    <cellStyle name="Обычный 2 3 3 2 3 2 3" xfId="4665" xr:uid="{00000000-0005-0000-0000-0000CB090000}"/>
    <cellStyle name="Обычный 2 3 3 2 3 3" xfId="4667" xr:uid="{00000000-0005-0000-0000-0000CC090000}"/>
    <cellStyle name="Обычный 2 3 3 2 3 3 2" xfId="4668" xr:uid="{00000000-0005-0000-0000-0000CD090000}"/>
    <cellStyle name="Обычный 2 3 3 2 3 4" xfId="4669" xr:uid="{00000000-0005-0000-0000-0000CE090000}"/>
    <cellStyle name="Обычный 2 3 3 2 3 5" xfId="2375" xr:uid="{00000000-0005-0000-0000-0000CF090000}"/>
    <cellStyle name="Обычный 2 3 3 2 4" xfId="874" xr:uid="{00000000-0005-0000-0000-0000D0090000}"/>
    <cellStyle name="Обычный 2 3 3 2 4 2" xfId="1786" xr:uid="{00000000-0005-0000-0000-0000D1090000}"/>
    <cellStyle name="Обычный 2 3 3 2 4 2 2" xfId="4671" xr:uid="{00000000-0005-0000-0000-0000D2090000}"/>
    <cellStyle name="Обычный 2 3 3 2 4 2 3" xfId="4670" xr:uid="{00000000-0005-0000-0000-0000D3090000}"/>
    <cellStyle name="Обычный 2 3 3 2 4 3" xfId="4672" xr:uid="{00000000-0005-0000-0000-0000D4090000}"/>
    <cellStyle name="Обычный 2 3 3 2 4 3 2" xfId="4673" xr:uid="{00000000-0005-0000-0000-0000D5090000}"/>
    <cellStyle name="Обычный 2 3 3 2 4 4" xfId="4674" xr:uid="{00000000-0005-0000-0000-0000D6090000}"/>
    <cellStyle name="Обычный 2 3 3 2 4 5" xfId="2728" xr:uid="{00000000-0005-0000-0000-0000D7090000}"/>
    <cellStyle name="Обычный 2 3 3 2 5" xfId="875" xr:uid="{00000000-0005-0000-0000-0000D8090000}"/>
    <cellStyle name="Обычный 2 3 3 2 5 2" xfId="4676" xr:uid="{00000000-0005-0000-0000-0000D9090000}"/>
    <cellStyle name="Обычный 2 3 3 2 5 2 2" xfId="4677" xr:uid="{00000000-0005-0000-0000-0000DA090000}"/>
    <cellStyle name="Обычный 2 3 3 2 5 2 3" xfId="4678" xr:uid="{00000000-0005-0000-0000-0000DB090000}"/>
    <cellStyle name="Обычный 2 3 3 2 5 3" xfId="4679" xr:uid="{00000000-0005-0000-0000-0000DC090000}"/>
    <cellStyle name="Обычный 2 3 3 2 5 4" xfId="4675" xr:uid="{00000000-0005-0000-0000-0000DD090000}"/>
    <cellStyle name="Обычный 2 3 3 2 6" xfId="4680" xr:uid="{00000000-0005-0000-0000-0000DE090000}"/>
    <cellStyle name="Обычный 2 3 3 2 6 2" xfId="4681" xr:uid="{00000000-0005-0000-0000-0000DF090000}"/>
    <cellStyle name="Обычный 2 3 3 2 6 2 2" xfId="4682" xr:uid="{00000000-0005-0000-0000-0000E0090000}"/>
    <cellStyle name="Обычный 2 3 3 2 6 3" xfId="4683" xr:uid="{00000000-0005-0000-0000-0000E1090000}"/>
    <cellStyle name="Обычный 2 3 3 2 6 4" xfId="4684" xr:uid="{00000000-0005-0000-0000-0000E2090000}"/>
    <cellStyle name="Обычный 2 3 3 2 6 5" xfId="4685" xr:uid="{00000000-0005-0000-0000-0000E3090000}"/>
    <cellStyle name="Обычный 2 3 3 2 7" xfId="4686" xr:uid="{00000000-0005-0000-0000-0000E4090000}"/>
    <cellStyle name="Обычный 2 3 3 2 8" xfId="4687" xr:uid="{00000000-0005-0000-0000-0000E5090000}"/>
    <cellStyle name="Обычный 2 3 3 2 9" xfId="4688" xr:uid="{00000000-0005-0000-0000-0000E6090000}"/>
    <cellStyle name="Обычный 2 3 3 3" xfId="295" xr:uid="{00000000-0005-0000-0000-0000E7090000}"/>
    <cellStyle name="Обычный 2 3 3 3 2" xfId="571" xr:uid="{00000000-0005-0000-0000-0000E8090000}"/>
    <cellStyle name="Обычный 2 3 3 3 2 2" xfId="876" xr:uid="{00000000-0005-0000-0000-0000E9090000}"/>
    <cellStyle name="Обычный 2 3 3 3 2 2 2" xfId="4689" xr:uid="{00000000-0005-0000-0000-0000EA090000}"/>
    <cellStyle name="Обычный 2 3 3 3 2 3" xfId="2492" xr:uid="{00000000-0005-0000-0000-0000EB090000}"/>
    <cellStyle name="Обычный 2 3 3 3 3" xfId="877" xr:uid="{00000000-0005-0000-0000-0000EC090000}"/>
    <cellStyle name="Обычный 2 3 3 3 3 2" xfId="1787" xr:uid="{00000000-0005-0000-0000-0000ED090000}"/>
    <cellStyle name="Обычный 2 3 3 3 3 2 2" xfId="4690" xr:uid="{00000000-0005-0000-0000-0000EE090000}"/>
    <cellStyle name="Обычный 2 3 3 3 3 3" xfId="2729" xr:uid="{00000000-0005-0000-0000-0000EF090000}"/>
    <cellStyle name="Обычный 2 3 3 3 4" xfId="878" xr:uid="{00000000-0005-0000-0000-0000F0090000}"/>
    <cellStyle name="Обычный 2 3 3 3 4 2" xfId="4691" xr:uid="{00000000-0005-0000-0000-0000F1090000}"/>
    <cellStyle name="Обычный 2 3 3 3 5" xfId="2135" xr:uid="{00000000-0005-0000-0000-0000F2090000}"/>
    <cellStyle name="Обычный 2 3 3 4" xfId="420" xr:uid="{00000000-0005-0000-0000-0000F3090000}"/>
    <cellStyle name="Обычный 2 3 3 4 2" xfId="879" xr:uid="{00000000-0005-0000-0000-0000F4090000}"/>
    <cellStyle name="Обычный 2 3 3 4 2 2" xfId="4693" xr:uid="{00000000-0005-0000-0000-0000F5090000}"/>
    <cellStyle name="Обычный 2 3 3 4 2 2 2" xfId="4694" xr:uid="{00000000-0005-0000-0000-0000F6090000}"/>
    <cellStyle name="Обычный 2 3 3 4 2 3" xfId="4695" xr:uid="{00000000-0005-0000-0000-0000F7090000}"/>
    <cellStyle name="Обычный 2 3 3 4 2 4" xfId="4692" xr:uid="{00000000-0005-0000-0000-0000F8090000}"/>
    <cellStyle name="Обычный 2 3 3 4 3" xfId="4696" xr:uid="{00000000-0005-0000-0000-0000F9090000}"/>
    <cellStyle name="Обычный 2 3 3 4 3 2" xfId="4697" xr:uid="{00000000-0005-0000-0000-0000FA090000}"/>
    <cellStyle name="Обычный 2 3 3 4 3 3" xfId="4698" xr:uid="{00000000-0005-0000-0000-0000FB090000}"/>
    <cellStyle name="Обычный 2 3 3 4 4" xfId="4699" xr:uid="{00000000-0005-0000-0000-0000FC090000}"/>
    <cellStyle name="Обычный 2 3 3 4 4 2" xfId="4700" xr:uid="{00000000-0005-0000-0000-0000FD090000}"/>
    <cellStyle name="Обычный 2 3 3 4 5" xfId="4701" xr:uid="{00000000-0005-0000-0000-0000FE090000}"/>
    <cellStyle name="Обычный 2 3 3 4 6" xfId="2374" xr:uid="{00000000-0005-0000-0000-0000FF090000}"/>
    <cellStyle name="Обычный 2 3 3 5" xfId="880" xr:uid="{00000000-0005-0000-0000-0000000A0000}"/>
    <cellStyle name="Обычный 2 3 3 5 2" xfId="1788" xr:uid="{00000000-0005-0000-0000-0000010A0000}"/>
    <cellStyle name="Обычный 2 3 3 5 2 2" xfId="4702" xr:uid="{00000000-0005-0000-0000-0000020A0000}"/>
    <cellStyle name="Обычный 2 3 3 5 3" xfId="2730" xr:uid="{00000000-0005-0000-0000-0000030A0000}"/>
    <cellStyle name="Обычный 2 3 3 6" xfId="881" xr:uid="{00000000-0005-0000-0000-0000040A0000}"/>
    <cellStyle name="Обычный 2 3 3 6 2" xfId="4704" xr:uid="{00000000-0005-0000-0000-0000050A0000}"/>
    <cellStyle name="Обычный 2 3 3 6 2 2" xfId="4705" xr:uid="{00000000-0005-0000-0000-0000060A0000}"/>
    <cellStyle name="Обычный 2 3 3 6 3" xfId="4706" xr:uid="{00000000-0005-0000-0000-0000070A0000}"/>
    <cellStyle name="Обычный 2 3 3 6 4" xfId="4703" xr:uid="{00000000-0005-0000-0000-0000080A0000}"/>
    <cellStyle name="Обычный 2 3 3 7" xfId="4707" xr:uid="{00000000-0005-0000-0000-0000090A0000}"/>
    <cellStyle name="Обычный 2 3 3 7 2" xfId="4708" xr:uid="{00000000-0005-0000-0000-00000A0A0000}"/>
    <cellStyle name="Обычный 2 3 3 7 2 2" xfId="4709" xr:uid="{00000000-0005-0000-0000-00000B0A0000}"/>
    <cellStyle name="Обычный 2 3 3 7 2 2 2" xfId="4710" xr:uid="{00000000-0005-0000-0000-00000C0A0000}"/>
    <cellStyle name="Обычный 2 3 3 7 2 3" xfId="4711" xr:uid="{00000000-0005-0000-0000-00000D0A0000}"/>
    <cellStyle name="Обычный 2 3 3 7 3" xfId="4712" xr:uid="{00000000-0005-0000-0000-00000E0A0000}"/>
    <cellStyle name="Обычный 2 3 3 7 3 2" xfId="4713" xr:uid="{00000000-0005-0000-0000-00000F0A0000}"/>
    <cellStyle name="Обычный 2 3 3 7 3 2 2" xfId="4714" xr:uid="{00000000-0005-0000-0000-0000100A0000}"/>
    <cellStyle name="Обычный 2 3 3 7 3 2 3" xfId="4715" xr:uid="{00000000-0005-0000-0000-0000110A0000}"/>
    <cellStyle name="Обычный 2 3 3 7 3 3" xfId="4716" xr:uid="{00000000-0005-0000-0000-0000120A0000}"/>
    <cellStyle name="Обычный 2 3 3 7 4" xfId="4717" xr:uid="{00000000-0005-0000-0000-0000130A0000}"/>
    <cellStyle name="Обычный 2 3 3 7 4 2" xfId="4718" xr:uid="{00000000-0005-0000-0000-0000140A0000}"/>
    <cellStyle name="Обычный 2 3 3 7 5" xfId="4719" xr:uid="{00000000-0005-0000-0000-0000150A0000}"/>
    <cellStyle name="Обычный 2 3 3 8" xfId="4720" xr:uid="{00000000-0005-0000-0000-0000160A0000}"/>
    <cellStyle name="Обычный 2 3 3 8 2" xfId="4721" xr:uid="{00000000-0005-0000-0000-0000170A0000}"/>
    <cellStyle name="Обычный 2 3 3 9" xfId="4722" xr:uid="{00000000-0005-0000-0000-0000180A0000}"/>
    <cellStyle name="Обычный 2 3 3 9 2" xfId="4723" xr:uid="{00000000-0005-0000-0000-0000190A0000}"/>
    <cellStyle name="Обычный 2 3 4" xfId="72" xr:uid="{00000000-0005-0000-0000-00001A0A0000}"/>
    <cellStyle name="Обычный 2 3 4 10" xfId="4724" xr:uid="{00000000-0005-0000-0000-00001B0A0000}"/>
    <cellStyle name="Обычный 2 3 4 10 2" xfId="4725" xr:uid="{00000000-0005-0000-0000-00001C0A0000}"/>
    <cellStyle name="Обычный 2 3 4 11" xfId="4726" xr:uid="{00000000-0005-0000-0000-00001D0A0000}"/>
    <cellStyle name="Обычный 2 3 4 12" xfId="2136" xr:uid="{00000000-0005-0000-0000-00001E0A0000}"/>
    <cellStyle name="Обычный 2 3 4 2" xfId="296" xr:uid="{00000000-0005-0000-0000-00001F0A0000}"/>
    <cellStyle name="Обычный 2 3 4 2 2" xfId="572" xr:uid="{00000000-0005-0000-0000-0000200A0000}"/>
    <cellStyle name="Обычный 2 3 4 2 2 10" xfId="2493" xr:uid="{00000000-0005-0000-0000-0000210A0000}"/>
    <cellStyle name="Обычный 2 3 4 2 2 2" xfId="882" xr:uid="{00000000-0005-0000-0000-0000220A0000}"/>
    <cellStyle name="Обычный 2 3 4 2 2 2 2" xfId="4728" xr:uid="{00000000-0005-0000-0000-0000230A0000}"/>
    <cellStyle name="Обычный 2 3 4 2 2 2 3" xfId="4727" xr:uid="{00000000-0005-0000-0000-0000240A0000}"/>
    <cellStyle name="Обычный 2 3 4 2 2 3" xfId="4729" xr:uid="{00000000-0005-0000-0000-0000250A0000}"/>
    <cellStyle name="Обычный 2 3 4 2 2 3 2" xfId="4730" xr:uid="{00000000-0005-0000-0000-0000260A0000}"/>
    <cellStyle name="Обычный 2 3 4 2 2 4" xfId="4731" xr:uid="{00000000-0005-0000-0000-0000270A0000}"/>
    <cellStyle name="Обычный 2 3 4 2 2 4 2" xfId="4732" xr:uid="{00000000-0005-0000-0000-0000280A0000}"/>
    <cellStyle name="Обычный 2 3 4 2 2 4 2 2" xfId="4733" xr:uid="{00000000-0005-0000-0000-0000290A0000}"/>
    <cellStyle name="Обычный 2 3 4 2 2 4 3" xfId="4734" xr:uid="{00000000-0005-0000-0000-00002A0A0000}"/>
    <cellStyle name="Обычный 2 3 4 2 2 5" xfId="4735" xr:uid="{00000000-0005-0000-0000-00002B0A0000}"/>
    <cellStyle name="Обычный 2 3 4 2 2 5 2" xfId="4736" xr:uid="{00000000-0005-0000-0000-00002C0A0000}"/>
    <cellStyle name="Обычный 2 3 4 2 2 5 2 2" xfId="4737" xr:uid="{00000000-0005-0000-0000-00002D0A0000}"/>
    <cellStyle name="Обычный 2 3 4 2 2 6" xfId="4738" xr:uid="{00000000-0005-0000-0000-00002E0A0000}"/>
    <cellStyle name="Обычный 2 3 4 2 2 6 2" xfId="4739" xr:uid="{00000000-0005-0000-0000-00002F0A0000}"/>
    <cellStyle name="Обычный 2 3 4 2 2 7" xfId="4740" xr:uid="{00000000-0005-0000-0000-0000300A0000}"/>
    <cellStyle name="Обычный 2 3 4 2 2 7 2" xfId="4741" xr:uid="{00000000-0005-0000-0000-0000310A0000}"/>
    <cellStyle name="Обычный 2 3 4 2 2 8" xfId="4742" xr:uid="{00000000-0005-0000-0000-0000320A0000}"/>
    <cellStyle name="Обычный 2 3 4 2 2 8 2" xfId="4743" xr:uid="{00000000-0005-0000-0000-0000330A0000}"/>
    <cellStyle name="Обычный 2 3 4 2 2 9" xfId="4744" xr:uid="{00000000-0005-0000-0000-0000340A0000}"/>
    <cellStyle name="Обычный 2 3 4 2 3" xfId="883" xr:uid="{00000000-0005-0000-0000-0000350A0000}"/>
    <cellStyle name="Обычный 2 3 4 2 3 2" xfId="1789" xr:uid="{00000000-0005-0000-0000-0000360A0000}"/>
    <cellStyle name="Обычный 2 3 4 2 3 2 2" xfId="4745" xr:uid="{00000000-0005-0000-0000-0000370A0000}"/>
    <cellStyle name="Обычный 2 3 4 2 3 3" xfId="2731" xr:uid="{00000000-0005-0000-0000-0000380A0000}"/>
    <cellStyle name="Обычный 2 3 4 2 4" xfId="884" xr:uid="{00000000-0005-0000-0000-0000390A0000}"/>
    <cellStyle name="Обычный 2 3 4 2 4 2" xfId="4747" xr:uid="{00000000-0005-0000-0000-00003A0A0000}"/>
    <cellStyle name="Обычный 2 3 4 2 4 3" xfId="4746" xr:uid="{00000000-0005-0000-0000-00003B0A0000}"/>
    <cellStyle name="Обычный 2 3 4 2 5" xfId="4748" xr:uid="{00000000-0005-0000-0000-00003C0A0000}"/>
    <cellStyle name="Обычный 2 3 4 2 6" xfId="4749" xr:uid="{00000000-0005-0000-0000-00003D0A0000}"/>
    <cellStyle name="Обычный 2 3 4 2 7" xfId="4750" xr:uid="{00000000-0005-0000-0000-00003E0A0000}"/>
    <cellStyle name="Обычный 2 3 4 2 8" xfId="2137" xr:uid="{00000000-0005-0000-0000-00003F0A0000}"/>
    <cellStyle name="Обычный 2 3 4 3" xfId="422" xr:uid="{00000000-0005-0000-0000-0000400A0000}"/>
    <cellStyle name="Обычный 2 3 4 3 2" xfId="885" xr:uid="{00000000-0005-0000-0000-0000410A0000}"/>
    <cellStyle name="Обычный 2 3 4 3 2 2" xfId="4752" xr:uid="{00000000-0005-0000-0000-0000420A0000}"/>
    <cellStyle name="Обычный 2 3 4 3 2 2 2" xfId="4753" xr:uid="{00000000-0005-0000-0000-0000430A0000}"/>
    <cellStyle name="Обычный 2 3 4 3 2 3" xfId="4754" xr:uid="{00000000-0005-0000-0000-0000440A0000}"/>
    <cellStyle name="Обычный 2 3 4 3 2 3 2" xfId="4755" xr:uid="{00000000-0005-0000-0000-0000450A0000}"/>
    <cellStyle name="Обычный 2 3 4 3 2 4" xfId="4756" xr:uid="{00000000-0005-0000-0000-0000460A0000}"/>
    <cellStyle name="Обычный 2 3 4 3 2 5" xfId="4751" xr:uid="{00000000-0005-0000-0000-0000470A0000}"/>
    <cellStyle name="Обычный 2 3 4 3 3" xfId="4757" xr:uid="{00000000-0005-0000-0000-0000480A0000}"/>
    <cellStyle name="Обычный 2 3 4 3 3 2" xfId="4758" xr:uid="{00000000-0005-0000-0000-0000490A0000}"/>
    <cellStyle name="Обычный 2 3 4 3 3 2 2" xfId="4759" xr:uid="{00000000-0005-0000-0000-00004A0A0000}"/>
    <cellStyle name="Обычный 2 3 4 3 3 3" xfId="4760" xr:uid="{00000000-0005-0000-0000-00004B0A0000}"/>
    <cellStyle name="Обычный 2 3 4 3 3 3 2" xfId="4761" xr:uid="{00000000-0005-0000-0000-00004C0A0000}"/>
    <cellStyle name="Обычный 2 3 4 3 3 4" xfId="4762" xr:uid="{00000000-0005-0000-0000-00004D0A0000}"/>
    <cellStyle name="Обычный 2 3 4 3 4" xfId="4763" xr:uid="{00000000-0005-0000-0000-00004E0A0000}"/>
    <cellStyle name="Обычный 2 3 4 3 4 2" xfId="4764" xr:uid="{00000000-0005-0000-0000-00004F0A0000}"/>
    <cellStyle name="Обычный 2 3 4 3 5" xfId="4765" xr:uid="{00000000-0005-0000-0000-0000500A0000}"/>
    <cellStyle name="Обычный 2 3 4 3 6" xfId="2376" xr:uid="{00000000-0005-0000-0000-0000510A0000}"/>
    <cellStyle name="Обычный 2 3 4 4" xfId="886" xr:uid="{00000000-0005-0000-0000-0000520A0000}"/>
    <cellStyle name="Обычный 2 3 4 4 2" xfId="1790" xr:uid="{00000000-0005-0000-0000-0000530A0000}"/>
    <cellStyle name="Обычный 2 3 4 4 2 2" xfId="4767" xr:uid="{00000000-0005-0000-0000-0000540A0000}"/>
    <cellStyle name="Обычный 2 3 4 4 2 3" xfId="4766" xr:uid="{00000000-0005-0000-0000-0000550A0000}"/>
    <cellStyle name="Обычный 2 3 4 4 3" xfId="4768" xr:uid="{00000000-0005-0000-0000-0000560A0000}"/>
    <cellStyle name="Обычный 2 3 4 4 3 2" xfId="4769" xr:uid="{00000000-0005-0000-0000-0000570A0000}"/>
    <cellStyle name="Обычный 2 3 4 4 3 2 2" xfId="4770" xr:uid="{00000000-0005-0000-0000-0000580A0000}"/>
    <cellStyle name="Обычный 2 3 4 4 3 3" xfId="4771" xr:uid="{00000000-0005-0000-0000-0000590A0000}"/>
    <cellStyle name="Обычный 2 3 4 4 4" xfId="4772" xr:uid="{00000000-0005-0000-0000-00005A0A0000}"/>
    <cellStyle name="Обычный 2 3 4 4 4 2" xfId="4773" xr:uid="{00000000-0005-0000-0000-00005B0A0000}"/>
    <cellStyle name="Обычный 2 3 4 4 5" xfId="4774" xr:uid="{00000000-0005-0000-0000-00005C0A0000}"/>
    <cellStyle name="Обычный 2 3 4 4 5 2" xfId="4775" xr:uid="{00000000-0005-0000-0000-00005D0A0000}"/>
    <cellStyle name="Обычный 2 3 4 4 6" xfId="4776" xr:uid="{00000000-0005-0000-0000-00005E0A0000}"/>
    <cellStyle name="Обычный 2 3 4 4 6 2" xfId="4777" xr:uid="{00000000-0005-0000-0000-00005F0A0000}"/>
    <cellStyle name="Обычный 2 3 4 4 7" xfId="4778" xr:uid="{00000000-0005-0000-0000-0000600A0000}"/>
    <cellStyle name="Обычный 2 3 4 4 7 2" xfId="4779" xr:uid="{00000000-0005-0000-0000-0000610A0000}"/>
    <cellStyle name="Обычный 2 3 4 4 8" xfId="4780" xr:uid="{00000000-0005-0000-0000-0000620A0000}"/>
    <cellStyle name="Обычный 2 3 4 4 9" xfId="2732" xr:uid="{00000000-0005-0000-0000-0000630A0000}"/>
    <cellStyle name="Обычный 2 3 4 5" xfId="887" xr:uid="{00000000-0005-0000-0000-0000640A0000}"/>
    <cellStyle name="Обычный 2 3 4 5 2" xfId="4782" xr:uid="{00000000-0005-0000-0000-0000650A0000}"/>
    <cellStyle name="Обычный 2 3 4 5 2 2" xfId="4783" xr:uid="{00000000-0005-0000-0000-0000660A0000}"/>
    <cellStyle name="Обычный 2 3 4 5 3" xfId="4784" xr:uid="{00000000-0005-0000-0000-0000670A0000}"/>
    <cellStyle name="Обычный 2 3 4 5 3 2" xfId="4785" xr:uid="{00000000-0005-0000-0000-0000680A0000}"/>
    <cellStyle name="Обычный 2 3 4 5 4" xfId="4786" xr:uid="{00000000-0005-0000-0000-0000690A0000}"/>
    <cellStyle name="Обычный 2 3 4 5 4 2" xfId="4787" xr:uid="{00000000-0005-0000-0000-00006A0A0000}"/>
    <cellStyle name="Обычный 2 3 4 5 5" xfId="4788" xr:uid="{00000000-0005-0000-0000-00006B0A0000}"/>
    <cellStyle name="Обычный 2 3 4 5 5 2" xfId="4789" xr:uid="{00000000-0005-0000-0000-00006C0A0000}"/>
    <cellStyle name="Обычный 2 3 4 5 6" xfId="4790" xr:uid="{00000000-0005-0000-0000-00006D0A0000}"/>
    <cellStyle name="Обычный 2 3 4 5 6 2" xfId="4791" xr:uid="{00000000-0005-0000-0000-00006E0A0000}"/>
    <cellStyle name="Обычный 2 3 4 5 7" xfId="4792" xr:uid="{00000000-0005-0000-0000-00006F0A0000}"/>
    <cellStyle name="Обычный 2 3 4 5 7 2" xfId="4793" xr:uid="{00000000-0005-0000-0000-0000700A0000}"/>
    <cellStyle name="Обычный 2 3 4 5 8" xfId="4794" xr:uid="{00000000-0005-0000-0000-0000710A0000}"/>
    <cellStyle name="Обычный 2 3 4 5 9" xfId="4781" xr:uid="{00000000-0005-0000-0000-0000720A0000}"/>
    <cellStyle name="Обычный 2 3 4 6" xfId="4795" xr:uid="{00000000-0005-0000-0000-0000730A0000}"/>
    <cellStyle name="Обычный 2 3 4 6 2" xfId="4796" xr:uid="{00000000-0005-0000-0000-0000740A0000}"/>
    <cellStyle name="Обычный 2 3 4 6 2 2" xfId="4797" xr:uid="{00000000-0005-0000-0000-0000750A0000}"/>
    <cellStyle name="Обычный 2 3 4 6 2 2 2" xfId="4798" xr:uid="{00000000-0005-0000-0000-0000760A0000}"/>
    <cellStyle name="Обычный 2 3 4 6 2 3" xfId="4799" xr:uid="{00000000-0005-0000-0000-0000770A0000}"/>
    <cellStyle name="Обычный 2 3 4 6 3" xfId="4800" xr:uid="{00000000-0005-0000-0000-0000780A0000}"/>
    <cellStyle name="Обычный 2 3 4 6 3 2" xfId="4801" xr:uid="{00000000-0005-0000-0000-0000790A0000}"/>
    <cellStyle name="Обычный 2 3 4 6 4" xfId="4802" xr:uid="{00000000-0005-0000-0000-00007A0A0000}"/>
    <cellStyle name="Обычный 2 3 4 7" xfId="4803" xr:uid="{00000000-0005-0000-0000-00007B0A0000}"/>
    <cellStyle name="Обычный 2 3 4 7 2" xfId="4804" xr:uid="{00000000-0005-0000-0000-00007C0A0000}"/>
    <cellStyle name="Обычный 2 3 4 7 2 2" xfId="4805" xr:uid="{00000000-0005-0000-0000-00007D0A0000}"/>
    <cellStyle name="Обычный 2 3 4 7 3" xfId="4806" xr:uid="{00000000-0005-0000-0000-00007E0A0000}"/>
    <cellStyle name="Обычный 2 3 4 7 3 2" xfId="4807" xr:uid="{00000000-0005-0000-0000-00007F0A0000}"/>
    <cellStyle name="Обычный 2 3 4 7 4" xfId="4808" xr:uid="{00000000-0005-0000-0000-0000800A0000}"/>
    <cellStyle name="Обычный 2 3 4 7 4 2" xfId="4809" xr:uid="{00000000-0005-0000-0000-0000810A0000}"/>
    <cellStyle name="Обычный 2 3 4 7 5" xfId="4810" xr:uid="{00000000-0005-0000-0000-0000820A0000}"/>
    <cellStyle name="Обычный 2 3 4 8" xfId="4811" xr:uid="{00000000-0005-0000-0000-0000830A0000}"/>
    <cellStyle name="Обычный 2 3 4 8 2" xfId="4812" xr:uid="{00000000-0005-0000-0000-0000840A0000}"/>
    <cellStyle name="Обычный 2 3 4 8 2 2" xfId="4813" xr:uid="{00000000-0005-0000-0000-0000850A0000}"/>
    <cellStyle name="Обычный 2 3 4 8 3" xfId="4814" xr:uid="{00000000-0005-0000-0000-0000860A0000}"/>
    <cellStyle name="Обычный 2 3 4 9" xfId="4815" xr:uid="{00000000-0005-0000-0000-0000870A0000}"/>
    <cellStyle name="Обычный 2 3 4 9 2" xfId="4816" xr:uid="{00000000-0005-0000-0000-0000880A0000}"/>
    <cellStyle name="Обычный 2 3 4 9 2 2" xfId="4817" xr:uid="{00000000-0005-0000-0000-0000890A0000}"/>
    <cellStyle name="Обычный 2 3 4 9 2 2 2" xfId="4818" xr:uid="{00000000-0005-0000-0000-00008A0A0000}"/>
    <cellStyle name="Обычный 2 3 4 9 2 2 3" xfId="4819" xr:uid="{00000000-0005-0000-0000-00008B0A0000}"/>
    <cellStyle name="Обычный 2 3 4 9 2 3" xfId="4820" xr:uid="{00000000-0005-0000-0000-00008C0A0000}"/>
    <cellStyle name="Обычный 2 3 4 9 3" xfId="4821" xr:uid="{00000000-0005-0000-0000-00008D0A0000}"/>
    <cellStyle name="Обычный 2 3 5" xfId="73" xr:uid="{00000000-0005-0000-0000-00008E0A0000}"/>
    <cellStyle name="Обычный 2 3 5 2" xfId="4822" xr:uid="{00000000-0005-0000-0000-00008F0A0000}"/>
    <cellStyle name="Обычный 2 3 5 2 2" xfId="4823" xr:uid="{00000000-0005-0000-0000-0000900A0000}"/>
    <cellStyle name="Обычный 2 3 5 3" xfId="4824" xr:uid="{00000000-0005-0000-0000-0000910A0000}"/>
    <cellStyle name="Обычный 2 3 5 3 2" xfId="4825" xr:uid="{00000000-0005-0000-0000-0000920A0000}"/>
    <cellStyle name="Обычный 2 3 5 4" xfId="4826" xr:uid="{00000000-0005-0000-0000-0000930A0000}"/>
    <cellStyle name="Обычный 2 3 6" xfId="74" xr:uid="{00000000-0005-0000-0000-0000940A0000}"/>
    <cellStyle name="Обычный 2 3 6 2" xfId="297" xr:uid="{00000000-0005-0000-0000-0000950A0000}"/>
    <cellStyle name="Обычный 2 3 6 2 2" xfId="573" xr:uid="{00000000-0005-0000-0000-0000960A0000}"/>
    <cellStyle name="Обычный 2 3 6 2 2 2" xfId="888" xr:uid="{00000000-0005-0000-0000-0000970A0000}"/>
    <cellStyle name="Обычный 2 3 6 2 2 2 2" xfId="6676" xr:uid="{00000000-0005-0000-0000-0000980A0000}"/>
    <cellStyle name="Обычный 2 3 6 2 2 3" xfId="2494" xr:uid="{00000000-0005-0000-0000-0000990A0000}"/>
    <cellStyle name="Обычный 2 3 6 2 3" xfId="889" xr:uid="{00000000-0005-0000-0000-00009A0A0000}"/>
    <cellStyle name="Обычный 2 3 6 2 3 2" xfId="1791" xr:uid="{00000000-0005-0000-0000-00009B0A0000}"/>
    <cellStyle name="Обычный 2 3 6 2 3 2 2" xfId="6677" xr:uid="{00000000-0005-0000-0000-00009C0A0000}"/>
    <cellStyle name="Обычный 2 3 6 2 3 3" xfId="2733" xr:uid="{00000000-0005-0000-0000-00009D0A0000}"/>
    <cellStyle name="Обычный 2 3 6 2 4" xfId="890" xr:uid="{00000000-0005-0000-0000-00009E0A0000}"/>
    <cellStyle name="Обычный 2 3 6 2 4 2" xfId="6675" xr:uid="{00000000-0005-0000-0000-00009F0A0000}"/>
    <cellStyle name="Обычный 2 3 6 2 5" xfId="2139" xr:uid="{00000000-0005-0000-0000-0000A00A0000}"/>
    <cellStyle name="Обычный 2 3 6 3" xfId="423" xr:uid="{00000000-0005-0000-0000-0000A10A0000}"/>
    <cellStyle name="Обычный 2 3 6 3 2" xfId="891" xr:uid="{00000000-0005-0000-0000-0000A20A0000}"/>
    <cellStyle name="Обычный 2 3 6 3 2 2" xfId="4827" xr:uid="{00000000-0005-0000-0000-0000A30A0000}"/>
    <cellStyle name="Обычный 2 3 6 3 3" xfId="2377" xr:uid="{00000000-0005-0000-0000-0000A40A0000}"/>
    <cellStyle name="Обычный 2 3 6 4" xfId="892" xr:uid="{00000000-0005-0000-0000-0000A50A0000}"/>
    <cellStyle name="Обычный 2 3 6 4 2" xfId="1792" xr:uid="{00000000-0005-0000-0000-0000A60A0000}"/>
    <cellStyle name="Обычный 2 3 6 4 2 2" xfId="4828" xr:uid="{00000000-0005-0000-0000-0000A70A0000}"/>
    <cellStyle name="Обычный 2 3 6 4 3" xfId="2734" xr:uid="{00000000-0005-0000-0000-0000A80A0000}"/>
    <cellStyle name="Обычный 2 3 6 5" xfId="893" xr:uid="{00000000-0005-0000-0000-0000A90A0000}"/>
    <cellStyle name="Обычный 2 3 6 5 2" xfId="4830" xr:uid="{00000000-0005-0000-0000-0000AA0A0000}"/>
    <cellStyle name="Обычный 2 3 6 5 3" xfId="4829" xr:uid="{00000000-0005-0000-0000-0000AB0A0000}"/>
    <cellStyle name="Обычный 2 3 6 6" xfId="4831" xr:uid="{00000000-0005-0000-0000-0000AC0A0000}"/>
    <cellStyle name="Обычный 2 3 6 7" xfId="4832" xr:uid="{00000000-0005-0000-0000-0000AD0A0000}"/>
    <cellStyle name="Обычный 2 3 6 8" xfId="4833" xr:uid="{00000000-0005-0000-0000-0000AE0A0000}"/>
    <cellStyle name="Обычный 2 3 6 9" xfId="2138" xr:uid="{00000000-0005-0000-0000-0000AF0A0000}"/>
    <cellStyle name="Обычный 2 3 7" xfId="4834" xr:uid="{00000000-0005-0000-0000-0000B00A0000}"/>
    <cellStyle name="Обычный 2 3 7 2" xfId="4835" xr:uid="{00000000-0005-0000-0000-0000B10A0000}"/>
    <cellStyle name="Обычный 2 3 7 2 10" xfId="4836" xr:uid="{00000000-0005-0000-0000-0000B20A0000}"/>
    <cellStyle name="Обычный 2 3 7 2 11" xfId="4837" xr:uid="{00000000-0005-0000-0000-0000B30A0000}"/>
    <cellStyle name="Обычный 2 3 7 2 12" xfId="4838" xr:uid="{00000000-0005-0000-0000-0000B40A0000}"/>
    <cellStyle name="Обычный 2 3 7 2 2" xfId="4839" xr:uid="{00000000-0005-0000-0000-0000B50A0000}"/>
    <cellStyle name="Обычный 2 3 7 2 2 2" xfId="4840" xr:uid="{00000000-0005-0000-0000-0000B60A0000}"/>
    <cellStyle name="Обычный 2 3 7 2 3" xfId="4841" xr:uid="{00000000-0005-0000-0000-0000B70A0000}"/>
    <cellStyle name="Обычный 2 3 7 2 3 2" xfId="4842" xr:uid="{00000000-0005-0000-0000-0000B80A0000}"/>
    <cellStyle name="Обычный 2 3 7 2 3 3" xfId="4843" xr:uid="{00000000-0005-0000-0000-0000B90A0000}"/>
    <cellStyle name="Обычный 2 3 7 2 3 4" xfId="4844" xr:uid="{00000000-0005-0000-0000-0000BA0A0000}"/>
    <cellStyle name="Обычный 2 3 7 2 3 5" xfId="4845" xr:uid="{00000000-0005-0000-0000-0000BB0A0000}"/>
    <cellStyle name="Обычный 2 3 7 2 3 6" xfId="4846" xr:uid="{00000000-0005-0000-0000-0000BC0A0000}"/>
    <cellStyle name="Обычный 2 3 7 2 3 7" xfId="4847" xr:uid="{00000000-0005-0000-0000-0000BD0A0000}"/>
    <cellStyle name="Обычный 2 3 7 2 3 8" xfId="4848" xr:uid="{00000000-0005-0000-0000-0000BE0A0000}"/>
    <cellStyle name="Обычный 2 3 7 2 4" xfId="4849" xr:uid="{00000000-0005-0000-0000-0000BF0A0000}"/>
    <cellStyle name="Обычный 2 3 7 2 5" xfId="4850" xr:uid="{00000000-0005-0000-0000-0000C00A0000}"/>
    <cellStyle name="Обычный 2 3 7 2 6" xfId="4851" xr:uid="{00000000-0005-0000-0000-0000C10A0000}"/>
    <cellStyle name="Обычный 2 3 7 2 7" xfId="4852" xr:uid="{00000000-0005-0000-0000-0000C20A0000}"/>
    <cellStyle name="Обычный 2 3 7 2 8" xfId="4853" xr:uid="{00000000-0005-0000-0000-0000C30A0000}"/>
    <cellStyle name="Обычный 2 3 7 2 9" xfId="4854" xr:uid="{00000000-0005-0000-0000-0000C40A0000}"/>
    <cellStyle name="Обычный 2 3 7 3" xfId="4855" xr:uid="{00000000-0005-0000-0000-0000C50A0000}"/>
    <cellStyle name="Обычный 2 3 7 3 2" xfId="4856" xr:uid="{00000000-0005-0000-0000-0000C60A0000}"/>
    <cellStyle name="Обычный 2 3 7 4" xfId="4857" xr:uid="{00000000-0005-0000-0000-0000C70A0000}"/>
    <cellStyle name="Обычный 2 3 8" xfId="4858" xr:uid="{00000000-0005-0000-0000-0000C80A0000}"/>
    <cellStyle name="Обычный 2 3 8 2" xfId="4859" xr:uid="{00000000-0005-0000-0000-0000C90A0000}"/>
    <cellStyle name="Обычный 2 3 8 2 2" xfId="4860" xr:uid="{00000000-0005-0000-0000-0000CA0A0000}"/>
    <cellStyle name="Обычный 2 3 8 3" xfId="4861" xr:uid="{00000000-0005-0000-0000-0000CB0A0000}"/>
    <cellStyle name="Обычный 2 3 9" xfId="4862" xr:uid="{00000000-0005-0000-0000-0000CC0A0000}"/>
    <cellStyle name="Обычный 2 3 9 2" xfId="4863" xr:uid="{00000000-0005-0000-0000-0000CD0A0000}"/>
    <cellStyle name="Обычный 2 3 9 2 2" xfId="4864" xr:uid="{00000000-0005-0000-0000-0000CE0A0000}"/>
    <cellStyle name="Обычный 2 3 9 3" xfId="4865" xr:uid="{00000000-0005-0000-0000-0000CF0A0000}"/>
    <cellStyle name="Обычный 2 3 9 3 2" xfId="4866" xr:uid="{00000000-0005-0000-0000-0000D00A0000}"/>
    <cellStyle name="Обычный 2 3 9 4" xfId="4867" xr:uid="{00000000-0005-0000-0000-0000D10A0000}"/>
    <cellStyle name="Обычный 2 4" xfId="75" xr:uid="{00000000-0005-0000-0000-0000D20A0000}"/>
    <cellStyle name="Обычный 2 4 10" xfId="4868" xr:uid="{00000000-0005-0000-0000-0000D30A0000}"/>
    <cellStyle name="Обычный 2 4 10 2" xfId="4869" xr:uid="{00000000-0005-0000-0000-0000D40A0000}"/>
    <cellStyle name="Обычный 2 4 11" xfId="4870" xr:uid="{00000000-0005-0000-0000-0000D50A0000}"/>
    <cellStyle name="Обычный 2 4 11 2" xfId="4871" xr:uid="{00000000-0005-0000-0000-0000D60A0000}"/>
    <cellStyle name="Обычный 2 4 12" xfId="4872" xr:uid="{00000000-0005-0000-0000-0000D70A0000}"/>
    <cellStyle name="Обычный 2 4 2" xfId="76" xr:uid="{00000000-0005-0000-0000-0000D80A0000}"/>
    <cellStyle name="Обычный 2 4 2 2" xfId="77" xr:uid="{00000000-0005-0000-0000-0000D90A0000}"/>
    <cellStyle name="Обычный 2 4 2 2 2" xfId="298" xr:uid="{00000000-0005-0000-0000-0000DA0A0000}"/>
    <cellStyle name="Обычный 2 4 2 2 2 2" xfId="574" xr:uid="{00000000-0005-0000-0000-0000DB0A0000}"/>
    <cellStyle name="Обычный 2 4 2 2 2 2 2" xfId="894" xr:uid="{00000000-0005-0000-0000-0000DC0A0000}"/>
    <cellStyle name="Обычный 2 4 2 2 2 2 2 2" xfId="6679" xr:uid="{00000000-0005-0000-0000-0000DD0A0000}"/>
    <cellStyle name="Обычный 2 4 2 2 2 2 3" xfId="2495" xr:uid="{00000000-0005-0000-0000-0000DE0A0000}"/>
    <cellStyle name="Обычный 2 4 2 2 2 3" xfId="895" xr:uid="{00000000-0005-0000-0000-0000DF0A0000}"/>
    <cellStyle name="Обычный 2 4 2 2 2 3 2" xfId="1793" xr:uid="{00000000-0005-0000-0000-0000E00A0000}"/>
    <cellStyle name="Обычный 2 4 2 2 2 3 2 2" xfId="6680" xr:uid="{00000000-0005-0000-0000-0000E10A0000}"/>
    <cellStyle name="Обычный 2 4 2 2 2 3 3" xfId="2735" xr:uid="{00000000-0005-0000-0000-0000E20A0000}"/>
    <cellStyle name="Обычный 2 4 2 2 2 4" xfId="896" xr:uid="{00000000-0005-0000-0000-0000E30A0000}"/>
    <cellStyle name="Обычный 2 4 2 2 2 4 2" xfId="6678" xr:uid="{00000000-0005-0000-0000-0000E40A0000}"/>
    <cellStyle name="Обычный 2 4 2 2 2 5" xfId="2142" xr:uid="{00000000-0005-0000-0000-0000E50A0000}"/>
    <cellStyle name="Обычный 2 4 2 2 3" xfId="425" xr:uid="{00000000-0005-0000-0000-0000E60A0000}"/>
    <cellStyle name="Обычный 2 4 2 2 3 2" xfId="897" xr:uid="{00000000-0005-0000-0000-0000E70A0000}"/>
    <cellStyle name="Обычный 2 4 2 2 3 2 2" xfId="4873" xr:uid="{00000000-0005-0000-0000-0000E80A0000}"/>
    <cellStyle name="Обычный 2 4 2 2 3 3" xfId="2379" xr:uid="{00000000-0005-0000-0000-0000E90A0000}"/>
    <cellStyle name="Обычный 2 4 2 2 4" xfId="898" xr:uid="{00000000-0005-0000-0000-0000EA0A0000}"/>
    <cellStyle name="Обычный 2 4 2 2 4 2" xfId="1794" xr:uid="{00000000-0005-0000-0000-0000EB0A0000}"/>
    <cellStyle name="Обычный 2 4 2 2 4 2 2" xfId="4874" xr:uid="{00000000-0005-0000-0000-0000EC0A0000}"/>
    <cellStyle name="Обычный 2 4 2 2 4 3" xfId="2736" xr:uid="{00000000-0005-0000-0000-0000ED0A0000}"/>
    <cellStyle name="Обычный 2 4 2 2 5" xfId="899" xr:uid="{00000000-0005-0000-0000-0000EE0A0000}"/>
    <cellStyle name="Обычный 2 4 2 2 5 2" xfId="4876" xr:uid="{00000000-0005-0000-0000-0000EF0A0000}"/>
    <cellStyle name="Обычный 2 4 2 2 5 3" xfId="4875" xr:uid="{00000000-0005-0000-0000-0000F00A0000}"/>
    <cellStyle name="Обычный 2 4 2 2 6" xfId="4877" xr:uid="{00000000-0005-0000-0000-0000F10A0000}"/>
    <cellStyle name="Обычный 2 4 2 2 7" xfId="2141" xr:uid="{00000000-0005-0000-0000-0000F20A0000}"/>
    <cellStyle name="Обычный 2 4 2 3" xfId="299" xr:uid="{00000000-0005-0000-0000-0000F30A0000}"/>
    <cellStyle name="Обычный 2 4 2 3 2" xfId="575" xr:uid="{00000000-0005-0000-0000-0000F40A0000}"/>
    <cellStyle name="Обычный 2 4 2 3 2 2" xfId="900" xr:uid="{00000000-0005-0000-0000-0000F50A0000}"/>
    <cellStyle name="Обычный 2 4 2 3 2 2 2" xfId="4879" xr:uid="{00000000-0005-0000-0000-0000F60A0000}"/>
    <cellStyle name="Обычный 2 4 2 3 2 2 3" xfId="4878" xr:uid="{00000000-0005-0000-0000-0000F70A0000}"/>
    <cellStyle name="Обычный 2 4 2 3 2 3" xfId="4880" xr:uid="{00000000-0005-0000-0000-0000F80A0000}"/>
    <cellStyle name="Обычный 2 4 2 3 2 4" xfId="2496" xr:uid="{00000000-0005-0000-0000-0000F90A0000}"/>
    <cellStyle name="Обычный 2 4 2 3 3" xfId="901" xr:uid="{00000000-0005-0000-0000-0000FA0A0000}"/>
    <cellStyle name="Обычный 2 4 2 3 3 2" xfId="1795" xr:uid="{00000000-0005-0000-0000-0000FB0A0000}"/>
    <cellStyle name="Обычный 2 4 2 3 3 2 2" xfId="4881" xr:uid="{00000000-0005-0000-0000-0000FC0A0000}"/>
    <cellStyle name="Обычный 2 4 2 3 3 3" xfId="2737" xr:uid="{00000000-0005-0000-0000-0000FD0A0000}"/>
    <cellStyle name="Обычный 2 4 2 3 4" xfId="902" xr:uid="{00000000-0005-0000-0000-0000FE0A0000}"/>
    <cellStyle name="Обычный 2 4 2 3 4 2" xfId="4882" xr:uid="{00000000-0005-0000-0000-0000FF0A0000}"/>
    <cellStyle name="Обычный 2 4 2 3 5" xfId="2143" xr:uid="{00000000-0005-0000-0000-0000000B0000}"/>
    <cellStyle name="Обычный 2 4 2 4" xfId="424" xr:uid="{00000000-0005-0000-0000-0000010B0000}"/>
    <cellStyle name="Обычный 2 4 2 4 2" xfId="903" xr:uid="{00000000-0005-0000-0000-0000020B0000}"/>
    <cellStyle name="Обычный 2 4 2 4 2 2" xfId="4884" xr:uid="{00000000-0005-0000-0000-0000030B0000}"/>
    <cellStyle name="Обычный 2 4 2 4 2 3" xfId="4885" xr:uid="{00000000-0005-0000-0000-0000040B0000}"/>
    <cellStyle name="Обычный 2 4 2 4 2 4" xfId="4883" xr:uid="{00000000-0005-0000-0000-0000050B0000}"/>
    <cellStyle name="Обычный 2 4 2 4 3" xfId="4886" xr:uid="{00000000-0005-0000-0000-0000060B0000}"/>
    <cellStyle name="Обычный 2 4 2 4 3 2" xfId="4887" xr:uid="{00000000-0005-0000-0000-0000070B0000}"/>
    <cellStyle name="Обычный 2 4 2 4 4" xfId="4888" xr:uid="{00000000-0005-0000-0000-0000080B0000}"/>
    <cellStyle name="Обычный 2 4 2 4 5" xfId="2378" xr:uid="{00000000-0005-0000-0000-0000090B0000}"/>
    <cellStyle name="Обычный 2 4 2 5" xfId="904" xr:uid="{00000000-0005-0000-0000-00000A0B0000}"/>
    <cellStyle name="Обычный 2 4 2 5 2" xfId="1796" xr:uid="{00000000-0005-0000-0000-00000B0B0000}"/>
    <cellStyle name="Обычный 2 4 2 5 2 2" xfId="4890" xr:uid="{00000000-0005-0000-0000-00000C0B0000}"/>
    <cellStyle name="Обычный 2 4 2 5 2 3" xfId="4889" xr:uid="{00000000-0005-0000-0000-00000D0B0000}"/>
    <cellStyle name="Обычный 2 4 2 5 3" xfId="4891" xr:uid="{00000000-0005-0000-0000-00000E0B0000}"/>
    <cellStyle name="Обычный 2 4 2 5 4" xfId="2738" xr:uid="{00000000-0005-0000-0000-00000F0B0000}"/>
    <cellStyle name="Обычный 2 4 2 6" xfId="905" xr:uid="{00000000-0005-0000-0000-0000100B0000}"/>
    <cellStyle name="Обычный 2 4 2 6 2" xfId="4893" xr:uid="{00000000-0005-0000-0000-0000110B0000}"/>
    <cellStyle name="Обычный 2 4 2 6 3" xfId="4892" xr:uid="{00000000-0005-0000-0000-0000120B0000}"/>
    <cellStyle name="Обычный 2 4 2 7" xfId="4894" xr:uid="{00000000-0005-0000-0000-0000130B0000}"/>
    <cellStyle name="Обычный 2 4 2 7 2" xfId="4895" xr:uid="{00000000-0005-0000-0000-0000140B0000}"/>
    <cellStyle name="Обычный 2 4 2 8" xfId="4896" xr:uid="{00000000-0005-0000-0000-0000150B0000}"/>
    <cellStyle name="Обычный 2 4 2 9" xfId="2140" xr:uid="{00000000-0005-0000-0000-0000160B0000}"/>
    <cellStyle name="Обычный 2 4 3" xfId="78" xr:uid="{00000000-0005-0000-0000-0000170B0000}"/>
    <cellStyle name="Обычный 2 4 3 10" xfId="4897" xr:uid="{00000000-0005-0000-0000-0000180B0000}"/>
    <cellStyle name="Обычный 2 4 3 10 2" xfId="4898" xr:uid="{00000000-0005-0000-0000-0000190B0000}"/>
    <cellStyle name="Обычный 2 4 3 10 2 2" xfId="4899" xr:uid="{00000000-0005-0000-0000-00001A0B0000}"/>
    <cellStyle name="Обычный 2 4 3 10 3" xfId="4900" xr:uid="{00000000-0005-0000-0000-00001B0B0000}"/>
    <cellStyle name="Обычный 2 4 3 10 3 2" xfId="4901" xr:uid="{00000000-0005-0000-0000-00001C0B0000}"/>
    <cellStyle name="Обычный 2 4 3 10 4" xfId="4902" xr:uid="{00000000-0005-0000-0000-00001D0B0000}"/>
    <cellStyle name="Обычный 2 4 3 10 4 2" xfId="4903" xr:uid="{00000000-0005-0000-0000-00001E0B0000}"/>
    <cellStyle name="Обычный 2 4 3 10 5" xfId="4904" xr:uid="{00000000-0005-0000-0000-00001F0B0000}"/>
    <cellStyle name="Обычный 2 4 3 11" xfId="4905" xr:uid="{00000000-0005-0000-0000-0000200B0000}"/>
    <cellStyle name="Обычный 2 4 3 12" xfId="2144" xr:uid="{00000000-0005-0000-0000-0000210B0000}"/>
    <cellStyle name="Обычный 2 4 3 2" xfId="79" xr:uid="{00000000-0005-0000-0000-0000220B0000}"/>
    <cellStyle name="Обычный 2 4 3 2 10" xfId="2145" xr:uid="{00000000-0005-0000-0000-0000230B0000}"/>
    <cellStyle name="Обычный 2 4 3 2 2" xfId="300" xr:uid="{00000000-0005-0000-0000-0000240B0000}"/>
    <cellStyle name="Обычный 2 4 3 2 2 10" xfId="2146" xr:uid="{00000000-0005-0000-0000-0000250B0000}"/>
    <cellStyle name="Обычный 2 4 3 2 2 2" xfId="576" xr:uid="{00000000-0005-0000-0000-0000260B0000}"/>
    <cellStyle name="Обычный 2 4 3 2 2 2 2" xfId="906" xr:uid="{00000000-0005-0000-0000-0000270B0000}"/>
    <cellStyle name="Обычный 2 4 3 2 2 2 2 2" xfId="4907" xr:uid="{00000000-0005-0000-0000-0000280B0000}"/>
    <cellStyle name="Обычный 2 4 3 2 2 2 2 2 2" xfId="4908" xr:uid="{00000000-0005-0000-0000-0000290B0000}"/>
    <cellStyle name="Обычный 2 4 3 2 2 2 2 2 3" xfId="4909" xr:uid="{00000000-0005-0000-0000-00002A0B0000}"/>
    <cellStyle name="Обычный 2 4 3 2 2 2 2 3" xfId="4910" xr:uid="{00000000-0005-0000-0000-00002B0B0000}"/>
    <cellStyle name="Обычный 2 4 3 2 2 2 2 3 2" xfId="4911" xr:uid="{00000000-0005-0000-0000-00002C0B0000}"/>
    <cellStyle name="Обычный 2 4 3 2 2 2 2 3 2 2" xfId="4912" xr:uid="{00000000-0005-0000-0000-00002D0B0000}"/>
    <cellStyle name="Обычный 2 4 3 2 2 2 2 4" xfId="4913" xr:uid="{00000000-0005-0000-0000-00002E0B0000}"/>
    <cellStyle name="Обычный 2 4 3 2 2 2 2 5" xfId="4906" xr:uid="{00000000-0005-0000-0000-00002F0B0000}"/>
    <cellStyle name="Обычный 2 4 3 2 2 2 3" xfId="4914" xr:uid="{00000000-0005-0000-0000-0000300B0000}"/>
    <cellStyle name="Обычный 2 4 3 2 2 2 4" xfId="2497" xr:uid="{00000000-0005-0000-0000-0000310B0000}"/>
    <cellStyle name="Обычный 2 4 3 2 2 3" xfId="907" xr:uid="{00000000-0005-0000-0000-0000320B0000}"/>
    <cellStyle name="Обычный 2 4 3 2 2 3 2" xfId="1797" xr:uid="{00000000-0005-0000-0000-0000330B0000}"/>
    <cellStyle name="Обычный 2 4 3 2 2 3 2 2" xfId="4916" xr:uid="{00000000-0005-0000-0000-0000340B0000}"/>
    <cellStyle name="Обычный 2 4 3 2 2 3 2 3" xfId="4915" xr:uid="{00000000-0005-0000-0000-0000350B0000}"/>
    <cellStyle name="Обычный 2 4 3 2 2 3 3" xfId="2739" xr:uid="{00000000-0005-0000-0000-0000360B0000}"/>
    <cellStyle name="Обычный 2 4 3 2 2 4" xfId="908" xr:uid="{00000000-0005-0000-0000-0000370B0000}"/>
    <cellStyle name="Обычный 2 4 3 2 2 4 2" xfId="4918" xr:uid="{00000000-0005-0000-0000-0000380B0000}"/>
    <cellStyle name="Обычный 2 4 3 2 2 4 3" xfId="4917" xr:uid="{00000000-0005-0000-0000-0000390B0000}"/>
    <cellStyle name="Обычный 2 4 3 2 2 5" xfId="4919" xr:uid="{00000000-0005-0000-0000-00003A0B0000}"/>
    <cellStyle name="Обычный 2 4 3 2 2 5 2" xfId="4920" xr:uid="{00000000-0005-0000-0000-00003B0B0000}"/>
    <cellStyle name="Обычный 2 4 3 2 2 5 2 2" xfId="4921" xr:uid="{00000000-0005-0000-0000-00003C0B0000}"/>
    <cellStyle name="Обычный 2 4 3 2 2 5 3" xfId="4922" xr:uid="{00000000-0005-0000-0000-00003D0B0000}"/>
    <cellStyle name="Обычный 2 4 3 2 2 6" xfId="4923" xr:uid="{00000000-0005-0000-0000-00003E0B0000}"/>
    <cellStyle name="Обычный 2 4 3 2 2 6 2" xfId="4924" xr:uid="{00000000-0005-0000-0000-00003F0B0000}"/>
    <cellStyle name="Обычный 2 4 3 2 2 7" xfId="4925" xr:uid="{00000000-0005-0000-0000-0000400B0000}"/>
    <cellStyle name="Обычный 2 4 3 2 2 7 2" xfId="4926" xr:uid="{00000000-0005-0000-0000-0000410B0000}"/>
    <cellStyle name="Обычный 2 4 3 2 2 8" xfId="4927" xr:uid="{00000000-0005-0000-0000-0000420B0000}"/>
    <cellStyle name="Обычный 2 4 3 2 2 8 2" xfId="4928" xr:uid="{00000000-0005-0000-0000-0000430B0000}"/>
    <cellStyle name="Обычный 2 4 3 2 2 8 2 2" xfId="4929" xr:uid="{00000000-0005-0000-0000-0000440B0000}"/>
    <cellStyle name="Обычный 2 4 3 2 2 9" xfId="4930" xr:uid="{00000000-0005-0000-0000-0000450B0000}"/>
    <cellStyle name="Обычный 2 4 3 2 3" xfId="427" xr:uid="{00000000-0005-0000-0000-0000460B0000}"/>
    <cellStyle name="Обычный 2 4 3 2 3 2" xfId="909" xr:uid="{00000000-0005-0000-0000-0000470B0000}"/>
    <cellStyle name="Обычный 2 4 3 2 3 2 2" xfId="4932" xr:uid="{00000000-0005-0000-0000-0000480B0000}"/>
    <cellStyle name="Обычный 2 4 3 2 3 2 2 2" xfId="4933" xr:uid="{00000000-0005-0000-0000-0000490B0000}"/>
    <cellStyle name="Обычный 2 4 3 2 3 2 2 2 2" xfId="4934" xr:uid="{00000000-0005-0000-0000-00004A0B0000}"/>
    <cellStyle name="Обычный 2 4 3 2 3 2 2 2 3" xfId="4935" xr:uid="{00000000-0005-0000-0000-00004B0B0000}"/>
    <cellStyle name="Обычный 2 4 3 2 3 2 2 3" xfId="4936" xr:uid="{00000000-0005-0000-0000-00004C0B0000}"/>
    <cellStyle name="Обычный 2 4 3 2 3 2 3" xfId="4937" xr:uid="{00000000-0005-0000-0000-00004D0B0000}"/>
    <cellStyle name="Обычный 2 4 3 2 3 2 3 2" xfId="4938" xr:uid="{00000000-0005-0000-0000-00004E0B0000}"/>
    <cellStyle name="Обычный 2 4 3 2 3 2 4" xfId="4939" xr:uid="{00000000-0005-0000-0000-00004F0B0000}"/>
    <cellStyle name="Обычный 2 4 3 2 3 2 5" xfId="4931" xr:uid="{00000000-0005-0000-0000-0000500B0000}"/>
    <cellStyle name="Обычный 2 4 3 2 3 3" xfId="4940" xr:uid="{00000000-0005-0000-0000-0000510B0000}"/>
    <cellStyle name="Обычный 2 4 3 2 3 3 2" xfId="4941" xr:uid="{00000000-0005-0000-0000-0000520B0000}"/>
    <cellStyle name="Обычный 2 4 3 2 3 4" xfId="4942" xr:uid="{00000000-0005-0000-0000-0000530B0000}"/>
    <cellStyle name="Обычный 2 4 3 2 3 4 2" xfId="4943" xr:uid="{00000000-0005-0000-0000-0000540B0000}"/>
    <cellStyle name="Обычный 2 4 3 2 3 5" xfId="4944" xr:uid="{00000000-0005-0000-0000-0000550B0000}"/>
    <cellStyle name="Обычный 2 4 3 2 3 5 2" xfId="4945" xr:uid="{00000000-0005-0000-0000-0000560B0000}"/>
    <cellStyle name="Обычный 2 4 3 2 3 5 2 2" xfId="4946" xr:uid="{00000000-0005-0000-0000-0000570B0000}"/>
    <cellStyle name="Обычный 2 4 3 2 3 5 3" xfId="4947" xr:uid="{00000000-0005-0000-0000-0000580B0000}"/>
    <cellStyle name="Обычный 2 4 3 2 3 5 3 2" xfId="4948" xr:uid="{00000000-0005-0000-0000-0000590B0000}"/>
    <cellStyle name="Обычный 2 4 3 2 3 5 4" xfId="4949" xr:uid="{00000000-0005-0000-0000-00005A0B0000}"/>
    <cellStyle name="Обычный 2 4 3 2 3 5 4 2" xfId="4950" xr:uid="{00000000-0005-0000-0000-00005B0B0000}"/>
    <cellStyle name="Обычный 2 4 3 2 3 5 4 2 2" xfId="4951" xr:uid="{00000000-0005-0000-0000-00005C0B0000}"/>
    <cellStyle name="Обычный 2 4 3 2 3 5 4 2 3" xfId="4952" xr:uid="{00000000-0005-0000-0000-00005D0B0000}"/>
    <cellStyle name="Обычный 2 4 3 2 3 5 4 2 4" xfId="4953" xr:uid="{00000000-0005-0000-0000-00005E0B0000}"/>
    <cellStyle name="Обычный 2 4 3 2 3 5 4 3" xfId="4954" xr:uid="{00000000-0005-0000-0000-00005F0B0000}"/>
    <cellStyle name="Обычный 2 4 3 2 3 5 5" xfId="4955" xr:uid="{00000000-0005-0000-0000-0000600B0000}"/>
    <cellStyle name="Обычный 2 4 3 2 3 5 5 2" xfId="4956" xr:uid="{00000000-0005-0000-0000-0000610B0000}"/>
    <cellStyle name="Обычный 2 4 3 2 3 5 5 3" xfId="4957" xr:uid="{00000000-0005-0000-0000-0000620B0000}"/>
    <cellStyle name="Обычный 2 4 3 2 3 5 6" xfId="4958" xr:uid="{00000000-0005-0000-0000-0000630B0000}"/>
    <cellStyle name="Обычный 2 4 3 2 3 6" xfId="4959" xr:uid="{00000000-0005-0000-0000-0000640B0000}"/>
    <cellStyle name="Обычный 2 4 3 2 3 7" xfId="2381" xr:uid="{00000000-0005-0000-0000-0000650B0000}"/>
    <cellStyle name="Обычный 2 4 3 2 4" xfId="910" xr:uid="{00000000-0005-0000-0000-0000660B0000}"/>
    <cellStyle name="Обычный 2 4 3 2 4 2" xfId="1798" xr:uid="{00000000-0005-0000-0000-0000670B0000}"/>
    <cellStyle name="Обычный 2 4 3 2 4 2 2" xfId="4961" xr:uid="{00000000-0005-0000-0000-0000680B0000}"/>
    <cellStyle name="Обычный 2 4 3 2 4 2 3" xfId="4960" xr:uid="{00000000-0005-0000-0000-0000690B0000}"/>
    <cellStyle name="Обычный 2 4 3 2 4 3" xfId="4962" xr:uid="{00000000-0005-0000-0000-00006A0B0000}"/>
    <cellStyle name="Обычный 2 4 3 2 4 3 2" xfId="4963" xr:uid="{00000000-0005-0000-0000-00006B0B0000}"/>
    <cellStyle name="Обычный 2 4 3 2 4 4" xfId="4964" xr:uid="{00000000-0005-0000-0000-00006C0B0000}"/>
    <cellStyle name="Обычный 2 4 3 2 4 4 2" xfId="4965" xr:uid="{00000000-0005-0000-0000-00006D0B0000}"/>
    <cellStyle name="Обычный 2 4 3 2 4 5" xfId="4966" xr:uid="{00000000-0005-0000-0000-00006E0B0000}"/>
    <cellStyle name="Обычный 2 4 3 2 4 5 2" xfId="4967" xr:uid="{00000000-0005-0000-0000-00006F0B0000}"/>
    <cellStyle name="Обычный 2 4 3 2 4 6" xfId="4968" xr:uid="{00000000-0005-0000-0000-0000700B0000}"/>
    <cellStyle name="Обычный 2 4 3 2 4 6 2" xfId="4969" xr:uid="{00000000-0005-0000-0000-0000710B0000}"/>
    <cellStyle name="Обычный 2 4 3 2 4 7" xfId="4970" xr:uid="{00000000-0005-0000-0000-0000720B0000}"/>
    <cellStyle name="Обычный 2 4 3 2 4 7 2" xfId="4971" xr:uid="{00000000-0005-0000-0000-0000730B0000}"/>
    <cellStyle name="Обычный 2 4 3 2 4 8" xfId="4972" xr:uid="{00000000-0005-0000-0000-0000740B0000}"/>
    <cellStyle name="Обычный 2 4 3 2 4 9" xfId="2740" xr:uid="{00000000-0005-0000-0000-0000750B0000}"/>
    <cellStyle name="Обычный 2 4 3 2 5" xfId="911" xr:uid="{00000000-0005-0000-0000-0000760B0000}"/>
    <cellStyle name="Обычный 2 4 3 2 5 2" xfId="4974" xr:uid="{00000000-0005-0000-0000-0000770B0000}"/>
    <cellStyle name="Обычный 2 4 3 2 5 2 2" xfId="4975" xr:uid="{00000000-0005-0000-0000-0000780B0000}"/>
    <cellStyle name="Обычный 2 4 3 2 5 3" xfId="4976" xr:uid="{00000000-0005-0000-0000-0000790B0000}"/>
    <cellStyle name="Обычный 2 4 3 2 5 4" xfId="4973" xr:uid="{00000000-0005-0000-0000-00007A0B0000}"/>
    <cellStyle name="Обычный 2 4 3 2 6" xfId="4977" xr:uid="{00000000-0005-0000-0000-00007B0B0000}"/>
    <cellStyle name="Обычный 2 4 3 2 6 2" xfId="4978" xr:uid="{00000000-0005-0000-0000-00007C0B0000}"/>
    <cellStyle name="Обычный 2 4 3 2 7" xfId="4979" xr:uid="{00000000-0005-0000-0000-00007D0B0000}"/>
    <cellStyle name="Обычный 2 4 3 2 7 2" xfId="4980" xr:uid="{00000000-0005-0000-0000-00007E0B0000}"/>
    <cellStyle name="Обычный 2 4 3 2 7 2 2" xfId="4981" xr:uid="{00000000-0005-0000-0000-00007F0B0000}"/>
    <cellStyle name="Обычный 2 4 3 2 7 2 2 2" xfId="4982" xr:uid="{00000000-0005-0000-0000-0000800B0000}"/>
    <cellStyle name="Обычный 2 4 3 2 7 2 2 3" xfId="4983" xr:uid="{00000000-0005-0000-0000-0000810B0000}"/>
    <cellStyle name="Обычный 2 4 3 2 7 2 3" xfId="4984" xr:uid="{00000000-0005-0000-0000-0000820B0000}"/>
    <cellStyle name="Обычный 2 4 3 2 7 3" xfId="4985" xr:uid="{00000000-0005-0000-0000-0000830B0000}"/>
    <cellStyle name="Обычный 2 4 3 2 7 3 2" xfId="4986" xr:uid="{00000000-0005-0000-0000-0000840B0000}"/>
    <cellStyle name="Обычный 2 4 3 2 7 4" xfId="4987" xr:uid="{00000000-0005-0000-0000-0000850B0000}"/>
    <cellStyle name="Обычный 2 4 3 2 7 4 2" xfId="4988" xr:uid="{00000000-0005-0000-0000-0000860B0000}"/>
    <cellStyle name="Обычный 2 4 3 2 7 5" xfId="4989" xr:uid="{00000000-0005-0000-0000-0000870B0000}"/>
    <cellStyle name="Обычный 2 4 3 2 7 6" xfId="4990" xr:uid="{00000000-0005-0000-0000-0000880B0000}"/>
    <cellStyle name="Обычный 2 4 3 2 7 7" xfId="4991" xr:uid="{00000000-0005-0000-0000-0000890B0000}"/>
    <cellStyle name="Обычный 2 4 3 2 7 8" xfId="4992" xr:uid="{00000000-0005-0000-0000-00008A0B0000}"/>
    <cellStyle name="Обычный 2 4 3 2 8" xfId="4993" xr:uid="{00000000-0005-0000-0000-00008B0B0000}"/>
    <cellStyle name="Обычный 2 4 3 2 8 2" xfId="4994" xr:uid="{00000000-0005-0000-0000-00008C0B0000}"/>
    <cellStyle name="Обычный 2 4 3 2 9" xfId="4995" xr:uid="{00000000-0005-0000-0000-00008D0B0000}"/>
    <cellStyle name="Обычный 2 4 3 3" xfId="301" xr:uid="{00000000-0005-0000-0000-00008E0B0000}"/>
    <cellStyle name="Обычный 2 4 3 3 2" xfId="577" xr:uid="{00000000-0005-0000-0000-00008F0B0000}"/>
    <cellStyle name="Обычный 2 4 3 3 2 2" xfId="912" xr:uid="{00000000-0005-0000-0000-0000900B0000}"/>
    <cellStyle name="Обычный 2 4 3 3 2 2 2" xfId="4996" xr:uid="{00000000-0005-0000-0000-0000910B0000}"/>
    <cellStyle name="Обычный 2 4 3 3 2 3" xfId="2498" xr:uid="{00000000-0005-0000-0000-0000920B0000}"/>
    <cellStyle name="Обычный 2 4 3 3 3" xfId="913" xr:uid="{00000000-0005-0000-0000-0000930B0000}"/>
    <cellStyle name="Обычный 2 4 3 3 3 2" xfId="1799" xr:uid="{00000000-0005-0000-0000-0000940B0000}"/>
    <cellStyle name="Обычный 2 4 3 3 3 2 2" xfId="6682" xr:uid="{00000000-0005-0000-0000-0000950B0000}"/>
    <cellStyle name="Обычный 2 4 3 3 3 3" xfId="2741" xr:uid="{00000000-0005-0000-0000-0000960B0000}"/>
    <cellStyle name="Обычный 2 4 3 3 4" xfId="914" xr:uid="{00000000-0005-0000-0000-0000970B0000}"/>
    <cellStyle name="Обычный 2 4 3 3 4 2" xfId="6681" xr:uid="{00000000-0005-0000-0000-0000980B0000}"/>
    <cellStyle name="Обычный 2 4 3 3 5" xfId="2147" xr:uid="{00000000-0005-0000-0000-0000990B0000}"/>
    <cellStyle name="Обычный 2 4 3 4" xfId="426" xr:uid="{00000000-0005-0000-0000-00009A0B0000}"/>
    <cellStyle name="Обычный 2 4 3 4 2" xfId="915" xr:uid="{00000000-0005-0000-0000-00009B0B0000}"/>
    <cellStyle name="Обычный 2 4 3 4 2 2" xfId="4998" xr:uid="{00000000-0005-0000-0000-00009C0B0000}"/>
    <cellStyle name="Обычный 2 4 3 4 2 2 2" xfId="4999" xr:uid="{00000000-0005-0000-0000-00009D0B0000}"/>
    <cellStyle name="Обычный 2 4 3 4 2 3" xfId="5000" xr:uid="{00000000-0005-0000-0000-00009E0B0000}"/>
    <cellStyle name="Обычный 2 4 3 4 2 3 2" xfId="5001" xr:uid="{00000000-0005-0000-0000-00009F0B0000}"/>
    <cellStyle name="Обычный 2 4 3 4 2 4" xfId="5002" xr:uid="{00000000-0005-0000-0000-0000A00B0000}"/>
    <cellStyle name="Обычный 2 4 3 4 2 4 2" xfId="5003" xr:uid="{00000000-0005-0000-0000-0000A10B0000}"/>
    <cellStyle name="Обычный 2 4 3 4 2 5" xfId="5004" xr:uid="{00000000-0005-0000-0000-0000A20B0000}"/>
    <cellStyle name="Обычный 2 4 3 4 2 5 2" xfId="5005" xr:uid="{00000000-0005-0000-0000-0000A30B0000}"/>
    <cellStyle name="Обычный 2 4 3 4 2 5 2 2" xfId="5006" xr:uid="{00000000-0005-0000-0000-0000A40B0000}"/>
    <cellStyle name="Обычный 2 4 3 4 2 5 2 3" xfId="5007" xr:uid="{00000000-0005-0000-0000-0000A50B0000}"/>
    <cellStyle name="Обычный 2 4 3 4 2 5 3" xfId="5008" xr:uid="{00000000-0005-0000-0000-0000A60B0000}"/>
    <cellStyle name="Обычный 2 4 3 4 2 5 4" xfId="5009" xr:uid="{00000000-0005-0000-0000-0000A70B0000}"/>
    <cellStyle name="Обычный 2 4 3 4 2 6" xfId="5010" xr:uid="{00000000-0005-0000-0000-0000A80B0000}"/>
    <cellStyle name="Обычный 2 4 3 4 2 6 2" xfId="5011" xr:uid="{00000000-0005-0000-0000-0000A90B0000}"/>
    <cellStyle name="Обычный 2 4 3 4 2 7" xfId="5012" xr:uid="{00000000-0005-0000-0000-0000AA0B0000}"/>
    <cellStyle name="Обычный 2 4 3 4 2 7 2" xfId="5013" xr:uid="{00000000-0005-0000-0000-0000AB0B0000}"/>
    <cellStyle name="Обычный 2 4 3 4 2 8" xfId="5014" xr:uid="{00000000-0005-0000-0000-0000AC0B0000}"/>
    <cellStyle name="Обычный 2 4 3 4 2 9" xfId="4997" xr:uid="{00000000-0005-0000-0000-0000AD0B0000}"/>
    <cellStyle name="Обычный 2 4 3 4 3" xfId="5015" xr:uid="{00000000-0005-0000-0000-0000AE0B0000}"/>
    <cellStyle name="Обычный 2 4 3 4 3 2" xfId="5016" xr:uid="{00000000-0005-0000-0000-0000AF0B0000}"/>
    <cellStyle name="Обычный 2 4 3 4 3 2 2" xfId="5017" xr:uid="{00000000-0005-0000-0000-0000B00B0000}"/>
    <cellStyle name="Обычный 2 4 3 4 3 3" xfId="5018" xr:uid="{00000000-0005-0000-0000-0000B10B0000}"/>
    <cellStyle name="Обычный 2 4 3 4 3 3 2" xfId="5019" xr:uid="{00000000-0005-0000-0000-0000B20B0000}"/>
    <cellStyle name="Обычный 2 4 3 4 3 4" xfId="5020" xr:uid="{00000000-0005-0000-0000-0000B30B0000}"/>
    <cellStyle name="Обычный 2 4 3 4 4" xfId="5021" xr:uid="{00000000-0005-0000-0000-0000B40B0000}"/>
    <cellStyle name="Обычный 2 4 3 4 4 2" xfId="5022" xr:uid="{00000000-0005-0000-0000-0000B50B0000}"/>
    <cellStyle name="Обычный 2 4 3 4 4 2 2" xfId="5023" xr:uid="{00000000-0005-0000-0000-0000B60B0000}"/>
    <cellStyle name="Обычный 2 4 3 4 4 2 2 2" xfId="5024" xr:uid="{00000000-0005-0000-0000-0000B70B0000}"/>
    <cellStyle name="Обычный 2 4 3 4 4 2 2 3" xfId="5025" xr:uid="{00000000-0005-0000-0000-0000B80B0000}"/>
    <cellStyle name="Обычный 2 4 3 4 4 2 3" xfId="5026" xr:uid="{00000000-0005-0000-0000-0000B90B0000}"/>
    <cellStyle name="Обычный 2 4 3 4 4 3" xfId="5027" xr:uid="{00000000-0005-0000-0000-0000BA0B0000}"/>
    <cellStyle name="Обычный 2 4 3 4 4 3 2" xfId="5028" xr:uid="{00000000-0005-0000-0000-0000BB0B0000}"/>
    <cellStyle name="Обычный 2 4 3 4 4 3 3" xfId="5029" xr:uid="{00000000-0005-0000-0000-0000BC0B0000}"/>
    <cellStyle name="Обычный 2 4 3 4 4 4" xfId="5030" xr:uid="{00000000-0005-0000-0000-0000BD0B0000}"/>
    <cellStyle name="Обычный 2 4 3 4 5" xfId="5031" xr:uid="{00000000-0005-0000-0000-0000BE0B0000}"/>
    <cellStyle name="Обычный 2 4 3 4 5 2" xfId="5032" xr:uid="{00000000-0005-0000-0000-0000BF0B0000}"/>
    <cellStyle name="Обычный 2 4 3 4 6" xfId="5033" xr:uid="{00000000-0005-0000-0000-0000C00B0000}"/>
    <cellStyle name="Обычный 2 4 3 4 7" xfId="2380" xr:uid="{00000000-0005-0000-0000-0000C10B0000}"/>
    <cellStyle name="Обычный 2 4 3 5" xfId="916" xr:uid="{00000000-0005-0000-0000-0000C20B0000}"/>
    <cellStyle name="Обычный 2 4 3 5 2" xfId="1800" xr:uid="{00000000-0005-0000-0000-0000C30B0000}"/>
    <cellStyle name="Обычный 2 4 3 5 2 2" xfId="5035" xr:uid="{00000000-0005-0000-0000-0000C40B0000}"/>
    <cellStyle name="Обычный 2 4 3 5 2 3" xfId="5034" xr:uid="{00000000-0005-0000-0000-0000C50B0000}"/>
    <cellStyle name="Обычный 2 4 3 5 3" xfId="5036" xr:uid="{00000000-0005-0000-0000-0000C60B0000}"/>
    <cellStyle name="Обычный 2 4 3 5 3 2" xfId="5037" xr:uid="{00000000-0005-0000-0000-0000C70B0000}"/>
    <cellStyle name="Обычный 2 4 3 5 4" xfId="5038" xr:uid="{00000000-0005-0000-0000-0000C80B0000}"/>
    <cellStyle name="Обычный 2 4 3 5 5" xfId="2742" xr:uid="{00000000-0005-0000-0000-0000C90B0000}"/>
    <cellStyle name="Обычный 2 4 3 6" xfId="917" xr:uid="{00000000-0005-0000-0000-0000CA0B0000}"/>
    <cellStyle name="Обычный 2 4 3 6 2" xfId="5040" xr:uid="{00000000-0005-0000-0000-0000CB0B0000}"/>
    <cellStyle name="Обычный 2 4 3 6 3" xfId="5039" xr:uid="{00000000-0005-0000-0000-0000CC0B0000}"/>
    <cellStyle name="Обычный 2 4 3 7" xfId="5041" xr:uid="{00000000-0005-0000-0000-0000CD0B0000}"/>
    <cellStyle name="Обычный 2 4 3 7 2" xfId="5042" xr:uid="{00000000-0005-0000-0000-0000CE0B0000}"/>
    <cellStyle name="Обычный 2 4 3 8" xfId="5043" xr:uid="{00000000-0005-0000-0000-0000CF0B0000}"/>
    <cellStyle name="Обычный 2 4 3 8 2" xfId="5044" xr:uid="{00000000-0005-0000-0000-0000D00B0000}"/>
    <cellStyle name="Обычный 2 4 3 8 2 2" xfId="5045" xr:uid="{00000000-0005-0000-0000-0000D10B0000}"/>
    <cellStyle name="Обычный 2 4 3 8 2 2 2" xfId="5046" xr:uid="{00000000-0005-0000-0000-0000D20B0000}"/>
    <cellStyle name="Обычный 2 4 3 8 2 3" xfId="5047" xr:uid="{00000000-0005-0000-0000-0000D30B0000}"/>
    <cellStyle name="Обычный 2 4 3 8 3" xfId="5048" xr:uid="{00000000-0005-0000-0000-0000D40B0000}"/>
    <cellStyle name="Обычный 2 4 3 8 3 2" xfId="5049" xr:uid="{00000000-0005-0000-0000-0000D50B0000}"/>
    <cellStyle name="Обычный 2 4 3 8 4" xfId="5050" xr:uid="{00000000-0005-0000-0000-0000D60B0000}"/>
    <cellStyle name="Обычный 2 4 3 9" xfId="5051" xr:uid="{00000000-0005-0000-0000-0000D70B0000}"/>
    <cellStyle name="Обычный 2 4 3 9 2" xfId="5052" xr:uid="{00000000-0005-0000-0000-0000D80B0000}"/>
    <cellStyle name="Обычный 2 4 3 9 2 2" xfId="5053" xr:uid="{00000000-0005-0000-0000-0000D90B0000}"/>
    <cellStyle name="Обычный 2 4 3 9 3" xfId="5054" xr:uid="{00000000-0005-0000-0000-0000DA0B0000}"/>
    <cellStyle name="Обычный 2 4 4" xfId="80" xr:uid="{00000000-0005-0000-0000-0000DB0B0000}"/>
    <cellStyle name="Обычный 2 4 4 2" xfId="302" xr:uid="{00000000-0005-0000-0000-0000DC0B0000}"/>
    <cellStyle name="Обычный 2 4 4 2 10" xfId="5055" xr:uid="{00000000-0005-0000-0000-0000DD0B0000}"/>
    <cellStyle name="Обычный 2 4 4 2 10 2" xfId="5056" xr:uid="{00000000-0005-0000-0000-0000DE0B0000}"/>
    <cellStyle name="Обычный 2 4 4 2 11" xfId="5057" xr:uid="{00000000-0005-0000-0000-0000DF0B0000}"/>
    <cellStyle name="Обычный 2 4 4 2 11 2" xfId="5058" xr:uid="{00000000-0005-0000-0000-0000E00B0000}"/>
    <cellStyle name="Обычный 2 4 4 2 12" xfId="5059" xr:uid="{00000000-0005-0000-0000-0000E10B0000}"/>
    <cellStyle name="Обычный 2 4 4 2 13" xfId="2149" xr:uid="{00000000-0005-0000-0000-0000E20B0000}"/>
    <cellStyle name="Обычный 2 4 4 2 2" xfId="578" xr:uid="{00000000-0005-0000-0000-0000E30B0000}"/>
    <cellStyle name="Обычный 2 4 4 2 2 2" xfId="918" xr:uid="{00000000-0005-0000-0000-0000E40B0000}"/>
    <cellStyle name="Обычный 2 4 4 2 2 2 2" xfId="5061" xr:uid="{00000000-0005-0000-0000-0000E50B0000}"/>
    <cellStyle name="Обычный 2 4 4 2 2 2 3" xfId="5060" xr:uid="{00000000-0005-0000-0000-0000E60B0000}"/>
    <cellStyle name="Обычный 2 4 4 2 2 3" xfId="2499" xr:uid="{00000000-0005-0000-0000-0000E70B0000}"/>
    <cellStyle name="Обычный 2 4 4 2 3" xfId="919" xr:uid="{00000000-0005-0000-0000-0000E80B0000}"/>
    <cellStyle name="Обычный 2 4 4 2 3 2" xfId="1801" xr:uid="{00000000-0005-0000-0000-0000E90B0000}"/>
    <cellStyle name="Обычный 2 4 4 2 3 2 2" xfId="5063" xr:uid="{00000000-0005-0000-0000-0000EA0B0000}"/>
    <cellStyle name="Обычный 2 4 4 2 3 2 3" xfId="5062" xr:uid="{00000000-0005-0000-0000-0000EB0B0000}"/>
    <cellStyle name="Обычный 2 4 4 2 3 3" xfId="2743" xr:uid="{00000000-0005-0000-0000-0000EC0B0000}"/>
    <cellStyle name="Обычный 2 4 4 2 4" xfId="920" xr:uid="{00000000-0005-0000-0000-0000ED0B0000}"/>
    <cellStyle name="Обычный 2 4 4 2 4 2" xfId="5065" xr:uid="{00000000-0005-0000-0000-0000EE0B0000}"/>
    <cellStyle name="Обычный 2 4 4 2 4 3" xfId="5064" xr:uid="{00000000-0005-0000-0000-0000EF0B0000}"/>
    <cellStyle name="Обычный 2 4 4 2 5" xfId="5066" xr:uid="{00000000-0005-0000-0000-0000F00B0000}"/>
    <cellStyle name="Обычный 2 4 4 2 5 2" xfId="5067" xr:uid="{00000000-0005-0000-0000-0000F10B0000}"/>
    <cellStyle name="Обычный 2 4 4 2 5 2 2" xfId="5068" xr:uid="{00000000-0005-0000-0000-0000F20B0000}"/>
    <cellStyle name="Обычный 2 4 4 2 5 3" xfId="5069" xr:uid="{00000000-0005-0000-0000-0000F30B0000}"/>
    <cellStyle name="Обычный 2 4 4 2 6" xfId="5070" xr:uid="{00000000-0005-0000-0000-0000F40B0000}"/>
    <cellStyle name="Обычный 2 4 4 2 6 2" xfId="5071" xr:uid="{00000000-0005-0000-0000-0000F50B0000}"/>
    <cellStyle name="Обычный 2 4 4 2 7" xfId="5072" xr:uid="{00000000-0005-0000-0000-0000F60B0000}"/>
    <cellStyle name="Обычный 2 4 4 2 7 2" xfId="5073" xr:uid="{00000000-0005-0000-0000-0000F70B0000}"/>
    <cellStyle name="Обычный 2 4 4 2 8" xfId="5074" xr:uid="{00000000-0005-0000-0000-0000F80B0000}"/>
    <cellStyle name="Обычный 2 4 4 2 8 2" xfId="5075" xr:uid="{00000000-0005-0000-0000-0000F90B0000}"/>
    <cellStyle name="Обычный 2 4 4 2 8 2 2" xfId="5076" xr:uid="{00000000-0005-0000-0000-0000FA0B0000}"/>
    <cellStyle name="Обычный 2 4 4 2 9" xfId="5077" xr:uid="{00000000-0005-0000-0000-0000FB0B0000}"/>
    <cellStyle name="Обычный 2 4 4 2 9 2" xfId="5078" xr:uid="{00000000-0005-0000-0000-0000FC0B0000}"/>
    <cellStyle name="Обычный 2 4 4 3" xfId="428" xr:uid="{00000000-0005-0000-0000-0000FD0B0000}"/>
    <cellStyle name="Обычный 2 4 4 3 2" xfId="921" xr:uid="{00000000-0005-0000-0000-0000FE0B0000}"/>
    <cellStyle name="Обычный 2 4 4 3 2 2" xfId="5080" xr:uid="{00000000-0005-0000-0000-0000FF0B0000}"/>
    <cellStyle name="Обычный 2 4 4 3 2 3" xfId="5079" xr:uid="{00000000-0005-0000-0000-0000000C0000}"/>
    <cellStyle name="Обычный 2 4 4 3 3" xfId="5081" xr:uid="{00000000-0005-0000-0000-0000010C0000}"/>
    <cellStyle name="Обычный 2 4 4 3 3 2" xfId="5082" xr:uid="{00000000-0005-0000-0000-0000020C0000}"/>
    <cellStyle name="Обычный 2 4 4 3 4" xfId="5083" xr:uid="{00000000-0005-0000-0000-0000030C0000}"/>
    <cellStyle name="Обычный 2 4 4 3 4 2" xfId="5084" xr:uid="{00000000-0005-0000-0000-0000040C0000}"/>
    <cellStyle name="Обычный 2 4 4 3 5" xfId="5085" xr:uid="{00000000-0005-0000-0000-0000050C0000}"/>
    <cellStyle name="Обычный 2 4 4 3 5 2" xfId="5086" xr:uid="{00000000-0005-0000-0000-0000060C0000}"/>
    <cellStyle name="Обычный 2 4 4 3 6" xfId="5087" xr:uid="{00000000-0005-0000-0000-0000070C0000}"/>
    <cellStyle name="Обычный 2 4 4 3 7" xfId="2382" xr:uid="{00000000-0005-0000-0000-0000080C0000}"/>
    <cellStyle name="Обычный 2 4 4 4" xfId="922" xr:uid="{00000000-0005-0000-0000-0000090C0000}"/>
    <cellStyle name="Обычный 2 4 4 4 2" xfId="1802" xr:uid="{00000000-0005-0000-0000-00000A0C0000}"/>
    <cellStyle name="Обычный 2 4 4 4 2 2" xfId="5088" xr:uid="{00000000-0005-0000-0000-00000B0C0000}"/>
    <cellStyle name="Обычный 2 4 4 4 3" xfId="2744" xr:uid="{00000000-0005-0000-0000-00000C0C0000}"/>
    <cellStyle name="Обычный 2 4 4 5" xfId="923" xr:uid="{00000000-0005-0000-0000-00000D0C0000}"/>
    <cellStyle name="Обычный 2 4 4 5 2" xfId="5090" xr:uid="{00000000-0005-0000-0000-00000E0C0000}"/>
    <cellStyle name="Обычный 2 4 4 5 2 2" xfId="5091" xr:uid="{00000000-0005-0000-0000-00000F0C0000}"/>
    <cellStyle name="Обычный 2 4 4 5 3" xfId="5092" xr:uid="{00000000-0005-0000-0000-0000100C0000}"/>
    <cellStyle name="Обычный 2 4 4 5 4" xfId="5089" xr:uid="{00000000-0005-0000-0000-0000110C0000}"/>
    <cellStyle name="Обычный 2 4 4 6" xfId="5093" xr:uid="{00000000-0005-0000-0000-0000120C0000}"/>
    <cellStyle name="Обычный 2 4 4 6 2" xfId="5094" xr:uid="{00000000-0005-0000-0000-0000130C0000}"/>
    <cellStyle name="Обычный 2 4 4 7" xfId="5095" xr:uid="{00000000-0005-0000-0000-0000140C0000}"/>
    <cellStyle name="Обычный 2 4 4 8" xfId="2148" xr:uid="{00000000-0005-0000-0000-0000150C0000}"/>
    <cellStyle name="Обычный 2 4 5" xfId="81" xr:uid="{00000000-0005-0000-0000-0000160C0000}"/>
    <cellStyle name="Обычный 2 4 5 2" xfId="303" xr:uid="{00000000-0005-0000-0000-0000170C0000}"/>
    <cellStyle name="Обычный 2 4 5 2 2" xfId="579" xr:uid="{00000000-0005-0000-0000-0000180C0000}"/>
    <cellStyle name="Обычный 2 4 5 2 2 2" xfId="924" xr:uid="{00000000-0005-0000-0000-0000190C0000}"/>
    <cellStyle name="Обычный 2 4 5 2 2 2 2" xfId="6684" xr:uid="{00000000-0005-0000-0000-00001A0C0000}"/>
    <cellStyle name="Обычный 2 4 5 2 2 3" xfId="2500" xr:uid="{00000000-0005-0000-0000-00001B0C0000}"/>
    <cellStyle name="Обычный 2 4 5 2 3" xfId="925" xr:uid="{00000000-0005-0000-0000-00001C0C0000}"/>
    <cellStyle name="Обычный 2 4 5 2 3 2" xfId="1803" xr:uid="{00000000-0005-0000-0000-00001D0C0000}"/>
    <cellStyle name="Обычный 2 4 5 2 3 2 2" xfId="6685" xr:uid="{00000000-0005-0000-0000-00001E0C0000}"/>
    <cellStyle name="Обычный 2 4 5 2 3 3" xfId="2745" xr:uid="{00000000-0005-0000-0000-00001F0C0000}"/>
    <cellStyle name="Обычный 2 4 5 2 4" xfId="926" xr:uid="{00000000-0005-0000-0000-0000200C0000}"/>
    <cellStyle name="Обычный 2 4 5 2 4 2" xfId="6683" xr:uid="{00000000-0005-0000-0000-0000210C0000}"/>
    <cellStyle name="Обычный 2 4 5 2 5" xfId="2151" xr:uid="{00000000-0005-0000-0000-0000220C0000}"/>
    <cellStyle name="Обычный 2 4 5 3" xfId="429" xr:uid="{00000000-0005-0000-0000-0000230C0000}"/>
    <cellStyle name="Обычный 2 4 5 3 2" xfId="927" xr:uid="{00000000-0005-0000-0000-0000240C0000}"/>
    <cellStyle name="Обычный 2 4 5 3 2 2" xfId="5096" xr:uid="{00000000-0005-0000-0000-0000250C0000}"/>
    <cellStyle name="Обычный 2 4 5 3 3" xfId="2383" xr:uid="{00000000-0005-0000-0000-0000260C0000}"/>
    <cellStyle name="Обычный 2 4 5 4" xfId="928" xr:uid="{00000000-0005-0000-0000-0000270C0000}"/>
    <cellStyle name="Обычный 2 4 5 4 2" xfId="1804" xr:uid="{00000000-0005-0000-0000-0000280C0000}"/>
    <cellStyle name="Обычный 2 4 5 4 2 2" xfId="5097" xr:uid="{00000000-0005-0000-0000-0000290C0000}"/>
    <cellStyle name="Обычный 2 4 5 4 3" xfId="2746" xr:uid="{00000000-0005-0000-0000-00002A0C0000}"/>
    <cellStyle name="Обычный 2 4 5 5" xfId="929" xr:uid="{00000000-0005-0000-0000-00002B0C0000}"/>
    <cellStyle name="Обычный 2 4 5 5 2" xfId="5098" xr:uid="{00000000-0005-0000-0000-00002C0C0000}"/>
    <cellStyle name="Обычный 2 4 5 6" xfId="2150" xr:uid="{00000000-0005-0000-0000-00002D0C0000}"/>
    <cellStyle name="Обычный 2 4 6" xfId="5099" xr:uid="{00000000-0005-0000-0000-00002E0C0000}"/>
    <cellStyle name="Обычный 2 4 6 2" xfId="5100" xr:uid="{00000000-0005-0000-0000-00002F0C0000}"/>
    <cellStyle name="Обычный 2 4 6 2 2" xfId="5101" xr:uid="{00000000-0005-0000-0000-0000300C0000}"/>
    <cellStyle name="Обычный 2 4 6 3" xfId="5102" xr:uid="{00000000-0005-0000-0000-0000310C0000}"/>
    <cellStyle name="Обычный 2 4 6 3 2" xfId="5103" xr:uid="{00000000-0005-0000-0000-0000320C0000}"/>
    <cellStyle name="Обычный 2 4 6 4" xfId="5104" xr:uid="{00000000-0005-0000-0000-0000330C0000}"/>
    <cellStyle name="Обычный 2 4 7" xfId="5105" xr:uid="{00000000-0005-0000-0000-0000340C0000}"/>
    <cellStyle name="Обычный 2 4 7 2" xfId="5106" xr:uid="{00000000-0005-0000-0000-0000350C0000}"/>
    <cellStyle name="Обычный 2 4 7 2 2" xfId="5107" xr:uid="{00000000-0005-0000-0000-0000360C0000}"/>
    <cellStyle name="Обычный 2 4 7 3" xfId="5108" xr:uid="{00000000-0005-0000-0000-0000370C0000}"/>
    <cellStyle name="Обычный 2 4 8" xfId="5109" xr:uid="{00000000-0005-0000-0000-0000380C0000}"/>
    <cellStyle name="Обычный 2 4 8 2" xfId="5110" xr:uid="{00000000-0005-0000-0000-0000390C0000}"/>
    <cellStyle name="Обычный 2 4 8 2 2" xfId="5111" xr:uid="{00000000-0005-0000-0000-00003A0C0000}"/>
    <cellStyle name="Обычный 2 4 8 2 2 2" xfId="5112" xr:uid="{00000000-0005-0000-0000-00003B0C0000}"/>
    <cellStyle name="Обычный 2 4 8 2 3" xfId="5113" xr:uid="{00000000-0005-0000-0000-00003C0C0000}"/>
    <cellStyle name="Обычный 2 4 8 3" xfId="5114" xr:uid="{00000000-0005-0000-0000-00003D0C0000}"/>
    <cellStyle name="Обычный 2 4 9" xfId="5115" xr:uid="{00000000-0005-0000-0000-00003E0C0000}"/>
    <cellStyle name="Обычный 2 5" xfId="82" xr:uid="{00000000-0005-0000-0000-00003F0C0000}"/>
    <cellStyle name="Обычный 2 5 2" xfId="83" xr:uid="{00000000-0005-0000-0000-0000400C0000}"/>
    <cellStyle name="Обычный 2 5 2 2" xfId="84" xr:uid="{00000000-0005-0000-0000-0000410C0000}"/>
    <cellStyle name="Обычный 2 5 2 2 2" xfId="378" xr:uid="{00000000-0005-0000-0000-0000420C0000}"/>
    <cellStyle name="Обычный 2 5 2 2 2 2" xfId="653" xr:uid="{00000000-0005-0000-0000-0000430C0000}"/>
    <cellStyle name="Обычный 2 5 2 2 2 2 2" xfId="930" xr:uid="{00000000-0005-0000-0000-0000440C0000}"/>
    <cellStyle name="Обычный 2 5 2 2 2 2 2 2" xfId="6689" xr:uid="{00000000-0005-0000-0000-0000450C0000}"/>
    <cellStyle name="Обычный 2 5 2 2 2 2 3" xfId="2502" xr:uid="{00000000-0005-0000-0000-0000460C0000}"/>
    <cellStyle name="Обычный 2 5 2 2 2 3" xfId="931" xr:uid="{00000000-0005-0000-0000-0000470C0000}"/>
    <cellStyle name="Обычный 2 5 2 2 2 3 2" xfId="1805" xr:uid="{00000000-0005-0000-0000-0000480C0000}"/>
    <cellStyle name="Обычный 2 5 2 2 2 3 2 2" xfId="6690" xr:uid="{00000000-0005-0000-0000-0000490C0000}"/>
    <cellStyle name="Обычный 2 5 2 2 2 3 3" xfId="2747" xr:uid="{00000000-0005-0000-0000-00004A0C0000}"/>
    <cellStyle name="Обычный 2 5 2 2 2 4" xfId="932" xr:uid="{00000000-0005-0000-0000-00004B0C0000}"/>
    <cellStyle name="Обычный 2 5 2 2 2 4 2" xfId="6688" xr:uid="{00000000-0005-0000-0000-00004C0C0000}"/>
    <cellStyle name="Обычный 2 5 2 2 2 5" xfId="2154" xr:uid="{00000000-0005-0000-0000-00004D0C0000}"/>
    <cellStyle name="Обычный 2 5 2 2 3" xfId="431" xr:uid="{00000000-0005-0000-0000-00004E0C0000}"/>
    <cellStyle name="Обычный 2 5 2 2 3 2" xfId="933" xr:uid="{00000000-0005-0000-0000-00004F0C0000}"/>
    <cellStyle name="Обычный 2 5 2 2 3 2 2" xfId="6691" xr:uid="{00000000-0005-0000-0000-0000500C0000}"/>
    <cellStyle name="Обычный 2 5 2 2 3 3" xfId="2501" xr:uid="{00000000-0005-0000-0000-0000510C0000}"/>
    <cellStyle name="Обычный 2 5 2 2 4" xfId="934" xr:uid="{00000000-0005-0000-0000-0000520C0000}"/>
    <cellStyle name="Обычный 2 5 2 2 4 2" xfId="1806" xr:uid="{00000000-0005-0000-0000-0000530C0000}"/>
    <cellStyle name="Обычный 2 5 2 2 4 2 2" xfId="6692" xr:uid="{00000000-0005-0000-0000-0000540C0000}"/>
    <cellStyle name="Обычный 2 5 2 2 4 3" xfId="2748" xr:uid="{00000000-0005-0000-0000-0000550C0000}"/>
    <cellStyle name="Обычный 2 5 2 2 5" xfId="935" xr:uid="{00000000-0005-0000-0000-0000560C0000}"/>
    <cellStyle name="Обычный 2 5 2 2 5 2" xfId="6687" xr:uid="{00000000-0005-0000-0000-0000570C0000}"/>
    <cellStyle name="Обычный 2 5 2 2 6" xfId="2153" xr:uid="{00000000-0005-0000-0000-0000580C0000}"/>
    <cellStyle name="Обычный 2 5 2 3" xfId="85" xr:uid="{00000000-0005-0000-0000-0000590C0000}"/>
    <cellStyle name="Обычный 2 5 2 3 2" xfId="432" xr:uid="{00000000-0005-0000-0000-00005A0C0000}"/>
    <cellStyle name="Обычный 2 5 2 3 2 2" xfId="936" xr:uid="{00000000-0005-0000-0000-00005B0C0000}"/>
    <cellStyle name="Обычный 2 5 2 3 2 2 2" xfId="6694" xr:uid="{00000000-0005-0000-0000-00005C0C0000}"/>
    <cellStyle name="Обычный 2 5 2 3 2 3" xfId="2503" xr:uid="{00000000-0005-0000-0000-00005D0C0000}"/>
    <cellStyle name="Обычный 2 5 2 3 3" xfId="937" xr:uid="{00000000-0005-0000-0000-00005E0C0000}"/>
    <cellStyle name="Обычный 2 5 2 3 3 2" xfId="1807" xr:uid="{00000000-0005-0000-0000-00005F0C0000}"/>
    <cellStyle name="Обычный 2 5 2 3 3 2 2" xfId="6695" xr:uid="{00000000-0005-0000-0000-0000600C0000}"/>
    <cellStyle name="Обычный 2 5 2 3 3 3" xfId="2749" xr:uid="{00000000-0005-0000-0000-0000610C0000}"/>
    <cellStyle name="Обычный 2 5 2 3 4" xfId="938" xr:uid="{00000000-0005-0000-0000-0000620C0000}"/>
    <cellStyle name="Обычный 2 5 2 3 4 2" xfId="6693" xr:uid="{00000000-0005-0000-0000-0000630C0000}"/>
    <cellStyle name="Обычный 2 5 2 3 5" xfId="2155" xr:uid="{00000000-0005-0000-0000-0000640C0000}"/>
    <cellStyle name="Обычный 2 5 2 4" xfId="304" xr:uid="{00000000-0005-0000-0000-0000650C0000}"/>
    <cellStyle name="Обычный 2 5 2 4 2" xfId="580" xr:uid="{00000000-0005-0000-0000-0000660C0000}"/>
    <cellStyle name="Обычный 2 5 2 4 2 2" xfId="939" xr:uid="{00000000-0005-0000-0000-0000670C0000}"/>
    <cellStyle name="Обычный 2 5 2 4 2 2 2" xfId="6697" xr:uid="{00000000-0005-0000-0000-0000680C0000}"/>
    <cellStyle name="Обычный 2 5 2 4 2 3" xfId="2504" xr:uid="{00000000-0005-0000-0000-0000690C0000}"/>
    <cellStyle name="Обычный 2 5 2 4 3" xfId="940" xr:uid="{00000000-0005-0000-0000-00006A0C0000}"/>
    <cellStyle name="Обычный 2 5 2 4 3 2" xfId="1808" xr:uid="{00000000-0005-0000-0000-00006B0C0000}"/>
    <cellStyle name="Обычный 2 5 2 4 3 2 2" xfId="6698" xr:uid="{00000000-0005-0000-0000-00006C0C0000}"/>
    <cellStyle name="Обычный 2 5 2 4 3 3" xfId="2750" xr:uid="{00000000-0005-0000-0000-00006D0C0000}"/>
    <cellStyle name="Обычный 2 5 2 4 4" xfId="941" xr:uid="{00000000-0005-0000-0000-00006E0C0000}"/>
    <cellStyle name="Обычный 2 5 2 4 4 2" xfId="6696" xr:uid="{00000000-0005-0000-0000-00006F0C0000}"/>
    <cellStyle name="Обычный 2 5 2 4 5" xfId="2156" xr:uid="{00000000-0005-0000-0000-0000700C0000}"/>
    <cellStyle name="Обычный 2 5 2 5" xfId="430" xr:uid="{00000000-0005-0000-0000-0000710C0000}"/>
    <cellStyle name="Обычный 2 5 2 5 2" xfId="942" xr:uid="{00000000-0005-0000-0000-0000720C0000}"/>
    <cellStyle name="Обычный 2 5 2 5 2 2" xfId="6699" xr:uid="{00000000-0005-0000-0000-0000730C0000}"/>
    <cellStyle name="Обычный 2 5 2 5 3" xfId="2384" xr:uid="{00000000-0005-0000-0000-0000740C0000}"/>
    <cellStyle name="Обычный 2 5 2 6" xfId="943" xr:uid="{00000000-0005-0000-0000-0000750C0000}"/>
    <cellStyle name="Обычный 2 5 2 6 2" xfId="1809" xr:uid="{00000000-0005-0000-0000-0000760C0000}"/>
    <cellStyle name="Обычный 2 5 2 6 2 2" xfId="6700" xr:uid="{00000000-0005-0000-0000-0000770C0000}"/>
    <cellStyle name="Обычный 2 5 2 6 3" xfId="2751" xr:uid="{00000000-0005-0000-0000-0000780C0000}"/>
    <cellStyle name="Обычный 2 5 2 7" xfId="944" xr:uid="{00000000-0005-0000-0000-0000790C0000}"/>
    <cellStyle name="Обычный 2 5 2 7 2" xfId="6686" xr:uid="{00000000-0005-0000-0000-00007A0C0000}"/>
    <cellStyle name="Обычный 2 5 2 8" xfId="2152" xr:uid="{00000000-0005-0000-0000-00007B0C0000}"/>
    <cellStyle name="Обычный 2 5 3" xfId="5116" xr:uid="{00000000-0005-0000-0000-00007C0C0000}"/>
    <cellStyle name="Обычный 2 5 3 2" xfId="5117" xr:uid="{00000000-0005-0000-0000-00007D0C0000}"/>
    <cellStyle name="Обычный 2 5 3 2 2" xfId="5118" xr:uid="{00000000-0005-0000-0000-00007E0C0000}"/>
    <cellStyle name="Обычный 2 5 3 2 2 2" xfId="5119" xr:uid="{00000000-0005-0000-0000-00007F0C0000}"/>
    <cellStyle name="Обычный 2 5 3 2 3" xfId="5120" xr:uid="{00000000-0005-0000-0000-0000800C0000}"/>
    <cellStyle name="Обычный 2 5 3 2 4" xfId="5121" xr:uid="{00000000-0005-0000-0000-0000810C0000}"/>
    <cellStyle name="Обычный 2 5 3 3" xfId="5122" xr:uid="{00000000-0005-0000-0000-0000820C0000}"/>
    <cellStyle name="Обычный 2 5 4" xfId="5123" xr:uid="{00000000-0005-0000-0000-0000830C0000}"/>
    <cellStyle name="Обычный 2 5 4 2" xfId="5124" xr:uid="{00000000-0005-0000-0000-0000840C0000}"/>
    <cellStyle name="Обычный 2 5 4 2 2" xfId="5125" xr:uid="{00000000-0005-0000-0000-0000850C0000}"/>
    <cellStyle name="Обычный 2 5 4 3" xfId="5126" xr:uid="{00000000-0005-0000-0000-0000860C0000}"/>
    <cellStyle name="Обычный 2 5 4 4" xfId="5127" xr:uid="{00000000-0005-0000-0000-0000870C0000}"/>
    <cellStyle name="Обычный 2 5 4 5" xfId="5128" xr:uid="{00000000-0005-0000-0000-0000880C0000}"/>
    <cellStyle name="Обычный 2 5 5" xfId="5129" xr:uid="{00000000-0005-0000-0000-0000890C0000}"/>
    <cellStyle name="Обычный 2 5 5 2" xfId="5130" xr:uid="{00000000-0005-0000-0000-00008A0C0000}"/>
    <cellStyle name="Обычный 2 5 6" xfId="5131" xr:uid="{00000000-0005-0000-0000-00008B0C0000}"/>
    <cellStyle name="Обычный 2 5 6 2" xfId="5132" xr:uid="{00000000-0005-0000-0000-00008C0C0000}"/>
    <cellStyle name="Обычный 2 5 7" xfId="5133" xr:uid="{00000000-0005-0000-0000-00008D0C0000}"/>
    <cellStyle name="Обычный 2 6" xfId="86" xr:uid="{00000000-0005-0000-0000-00008E0C0000}"/>
    <cellStyle name="Обычный 2 6 2" xfId="87" xr:uid="{00000000-0005-0000-0000-00008F0C0000}"/>
    <cellStyle name="Обычный 2 6 2 2" xfId="88" xr:uid="{00000000-0005-0000-0000-0000900C0000}"/>
    <cellStyle name="Обычный 2 6 2 2 10" xfId="2158" xr:uid="{00000000-0005-0000-0000-0000910C0000}"/>
    <cellStyle name="Обычный 2 6 2 2 2" xfId="305" xr:uid="{00000000-0005-0000-0000-0000920C0000}"/>
    <cellStyle name="Обычный 2 6 2 2 2 10" xfId="5134" xr:uid="{00000000-0005-0000-0000-0000930C0000}"/>
    <cellStyle name="Обычный 2 6 2 2 2 10 2" xfId="5135" xr:uid="{00000000-0005-0000-0000-0000940C0000}"/>
    <cellStyle name="Обычный 2 6 2 2 2 11" xfId="5136" xr:uid="{00000000-0005-0000-0000-0000950C0000}"/>
    <cellStyle name="Обычный 2 6 2 2 2 11 2" xfId="5137" xr:uid="{00000000-0005-0000-0000-0000960C0000}"/>
    <cellStyle name="Обычный 2 6 2 2 2 11 3" xfId="5138" xr:uid="{00000000-0005-0000-0000-0000970C0000}"/>
    <cellStyle name="Обычный 2 6 2 2 2 11 4" xfId="5139" xr:uid="{00000000-0005-0000-0000-0000980C0000}"/>
    <cellStyle name="Обычный 2 6 2 2 2 11 5" xfId="5140" xr:uid="{00000000-0005-0000-0000-0000990C0000}"/>
    <cellStyle name="Обычный 2 6 2 2 2 11 6" xfId="5141" xr:uid="{00000000-0005-0000-0000-00009A0C0000}"/>
    <cellStyle name="Обычный 2 6 2 2 2 11 7" xfId="5142" xr:uid="{00000000-0005-0000-0000-00009B0C0000}"/>
    <cellStyle name="Обычный 2 6 2 2 2 12" xfId="5143" xr:uid="{00000000-0005-0000-0000-00009C0C0000}"/>
    <cellStyle name="Обычный 2 6 2 2 2 12 2" xfId="5144" xr:uid="{00000000-0005-0000-0000-00009D0C0000}"/>
    <cellStyle name="Обычный 2 6 2 2 2 13" xfId="5145" xr:uid="{00000000-0005-0000-0000-00009E0C0000}"/>
    <cellStyle name="Обычный 2 6 2 2 2 14" xfId="5146" xr:uid="{00000000-0005-0000-0000-00009F0C0000}"/>
    <cellStyle name="Обычный 2 6 2 2 2 15" xfId="5147" xr:uid="{00000000-0005-0000-0000-0000A00C0000}"/>
    <cellStyle name="Обычный 2 6 2 2 2 16" xfId="5148" xr:uid="{00000000-0005-0000-0000-0000A10C0000}"/>
    <cellStyle name="Обычный 2 6 2 2 2 16 2" xfId="5149" xr:uid="{00000000-0005-0000-0000-0000A20C0000}"/>
    <cellStyle name="Обычный 2 6 2 2 2 17" xfId="5150" xr:uid="{00000000-0005-0000-0000-0000A30C0000}"/>
    <cellStyle name="Обычный 2 6 2 2 2 18" xfId="5151" xr:uid="{00000000-0005-0000-0000-0000A40C0000}"/>
    <cellStyle name="Обычный 2 6 2 2 2 19" xfId="5152" xr:uid="{00000000-0005-0000-0000-0000A50C0000}"/>
    <cellStyle name="Обычный 2 6 2 2 2 2" xfId="581" xr:uid="{00000000-0005-0000-0000-0000A60C0000}"/>
    <cellStyle name="Обычный 2 6 2 2 2 2 2" xfId="945" xr:uid="{00000000-0005-0000-0000-0000A70C0000}"/>
    <cellStyle name="Обычный 2 6 2 2 2 2 2 2" xfId="5154" xr:uid="{00000000-0005-0000-0000-0000A80C0000}"/>
    <cellStyle name="Обычный 2 6 2 2 2 2 2 2 2" xfId="5155" xr:uid="{00000000-0005-0000-0000-0000A90C0000}"/>
    <cellStyle name="Обычный 2 6 2 2 2 2 2 2 2 2" xfId="5156" xr:uid="{00000000-0005-0000-0000-0000AA0C0000}"/>
    <cellStyle name="Обычный 2 6 2 2 2 2 2 3" xfId="5157" xr:uid="{00000000-0005-0000-0000-0000AB0C0000}"/>
    <cellStyle name="Обычный 2 6 2 2 2 2 2 4" xfId="5153" xr:uid="{00000000-0005-0000-0000-0000AC0C0000}"/>
    <cellStyle name="Обычный 2 6 2 2 2 2 3" xfId="5158" xr:uid="{00000000-0005-0000-0000-0000AD0C0000}"/>
    <cellStyle name="Обычный 2 6 2 2 2 2 3 2" xfId="5159" xr:uid="{00000000-0005-0000-0000-0000AE0C0000}"/>
    <cellStyle name="Обычный 2 6 2 2 2 2 3 2 2" xfId="5160" xr:uid="{00000000-0005-0000-0000-0000AF0C0000}"/>
    <cellStyle name="Обычный 2 6 2 2 2 2 4" xfId="5161" xr:uid="{00000000-0005-0000-0000-0000B00C0000}"/>
    <cellStyle name="Обычный 2 6 2 2 2 2 5" xfId="2505" xr:uid="{00000000-0005-0000-0000-0000B10C0000}"/>
    <cellStyle name="Обычный 2 6 2 2 2 20" xfId="5162" xr:uid="{00000000-0005-0000-0000-0000B20C0000}"/>
    <cellStyle name="Обычный 2 6 2 2 2 21" xfId="5163" xr:uid="{00000000-0005-0000-0000-0000B30C0000}"/>
    <cellStyle name="Обычный 2 6 2 2 2 22" xfId="5164" xr:uid="{00000000-0005-0000-0000-0000B40C0000}"/>
    <cellStyle name="Обычный 2 6 2 2 2 23" xfId="5165" xr:uid="{00000000-0005-0000-0000-0000B50C0000}"/>
    <cellStyle name="Обычный 2 6 2 2 2 24" xfId="5166" xr:uid="{00000000-0005-0000-0000-0000B60C0000}"/>
    <cellStyle name="Обычный 2 6 2 2 2 25" xfId="2159" xr:uid="{00000000-0005-0000-0000-0000B70C0000}"/>
    <cellStyle name="Обычный 2 6 2 2 2 3" xfId="946" xr:uid="{00000000-0005-0000-0000-0000B80C0000}"/>
    <cellStyle name="Обычный 2 6 2 2 2 3 2" xfId="1810" xr:uid="{00000000-0005-0000-0000-0000B90C0000}"/>
    <cellStyle name="Обычный 2 6 2 2 2 3 2 2" xfId="5168" xr:uid="{00000000-0005-0000-0000-0000BA0C0000}"/>
    <cellStyle name="Обычный 2 6 2 2 2 3 2 3" xfId="5167" xr:uid="{00000000-0005-0000-0000-0000BB0C0000}"/>
    <cellStyle name="Обычный 2 6 2 2 2 3 3" xfId="5169" xr:uid="{00000000-0005-0000-0000-0000BC0C0000}"/>
    <cellStyle name="Обычный 2 6 2 2 2 3 4" xfId="2752" xr:uid="{00000000-0005-0000-0000-0000BD0C0000}"/>
    <cellStyle name="Обычный 2 6 2 2 2 4" xfId="947" xr:uid="{00000000-0005-0000-0000-0000BE0C0000}"/>
    <cellStyle name="Обычный 2 6 2 2 2 4 2" xfId="5171" xr:uid="{00000000-0005-0000-0000-0000BF0C0000}"/>
    <cellStyle name="Обычный 2 6 2 2 2 4 3" xfId="5170" xr:uid="{00000000-0005-0000-0000-0000C00C0000}"/>
    <cellStyle name="Обычный 2 6 2 2 2 5" xfId="5172" xr:uid="{00000000-0005-0000-0000-0000C10C0000}"/>
    <cellStyle name="Обычный 2 6 2 2 2 5 2" xfId="5173" xr:uid="{00000000-0005-0000-0000-0000C20C0000}"/>
    <cellStyle name="Обычный 2 6 2 2 2 6" xfId="5174" xr:uid="{00000000-0005-0000-0000-0000C30C0000}"/>
    <cellStyle name="Обычный 2 6 2 2 2 6 2" xfId="5175" xr:uid="{00000000-0005-0000-0000-0000C40C0000}"/>
    <cellStyle name="Обычный 2 6 2 2 2 7" xfId="5176" xr:uid="{00000000-0005-0000-0000-0000C50C0000}"/>
    <cellStyle name="Обычный 2 6 2 2 2 7 2" xfId="5177" xr:uid="{00000000-0005-0000-0000-0000C60C0000}"/>
    <cellStyle name="Обычный 2 6 2 2 2 8" xfId="5178" xr:uid="{00000000-0005-0000-0000-0000C70C0000}"/>
    <cellStyle name="Обычный 2 6 2 2 2 8 2" xfId="5179" xr:uid="{00000000-0005-0000-0000-0000C80C0000}"/>
    <cellStyle name="Обычный 2 6 2 2 2 9" xfId="5180" xr:uid="{00000000-0005-0000-0000-0000C90C0000}"/>
    <cellStyle name="Обычный 2 6 2 2 2 9 2" xfId="5181" xr:uid="{00000000-0005-0000-0000-0000CA0C0000}"/>
    <cellStyle name="Обычный 2 6 2 2 3" xfId="434" xr:uid="{00000000-0005-0000-0000-0000CB0C0000}"/>
    <cellStyle name="Обычный 2 6 2 2 3 2" xfId="948" xr:uid="{00000000-0005-0000-0000-0000CC0C0000}"/>
    <cellStyle name="Обычный 2 6 2 2 3 2 2" xfId="5183" xr:uid="{00000000-0005-0000-0000-0000CD0C0000}"/>
    <cellStyle name="Обычный 2 6 2 2 3 2 3" xfId="5182" xr:uid="{00000000-0005-0000-0000-0000CE0C0000}"/>
    <cellStyle name="Обычный 2 6 2 2 3 3" xfId="5184" xr:uid="{00000000-0005-0000-0000-0000CF0C0000}"/>
    <cellStyle name="Обычный 2 6 2 2 3 3 2" xfId="5185" xr:uid="{00000000-0005-0000-0000-0000D00C0000}"/>
    <cellStyle name="Обычный 2 6 2 2 3 4" xfId="5186" xr:uid="{00000000-0005-0000-0000-0000D10C0000}"/>
    <cellStyle name="Обычный 2 6 2 2 3 5" xfId="2386" xr:uid="{00000000-0005-0000-0000-0000D20C0000}"/>
    <cellStyle name="Обычный 2 6 2 2 4" xfId="949" xr:uid="{00000000-0005-0000-0000-0000D30C0000}"/>
    <cellStyle name="Обычный 2 6 2 2 4 2" xfId="1811" xr:uid="{00000000-0005-0000-0000-0000D40C0000}"/>
    <cellStyle name="Обычный 2 6 2 2 4 2 2" xfId="5188" xr:uid="{00000000-0005-0000-0000-0000D50C0000}"/>
    <cellStyle name="Обычный 2 6 2 2 4 2 3" xfId="5187" xr:uid="{00000000-0005-0000-0000-0000D60C0000}"/>
    <cellStyle name="Обычный 2 6 2 2 4 3" xfId="5189" xr:uid="{00000000-0005-0000-0000-0000D70C0000}"/>
    <cellStyle name="Обычный 2 6 2 2 4 4" xfId="5190" xr:uid="{00000000-0005-0000-0000-0000D80C0000}"/>
    <cellStyle name="Обычный 2 6 2 2 4 5" xfId="2753" xr:uid="{00000000-0005-0000-0000-0000D90C0000}"/>
    <cellStyle name="Обычный 2 6 2 2 5" xfId="950" xr:uid="{00000000-0005-0000-0000-0000DA0C0000}"/>
    <cellStyle name="Обычный 2 6 2 2 5 2" xfId="5192" xr:uid="{00000000-0005-0000-0000-0000DB0C0000}"/>
    <cellStyle name="Обычный 2 6 2 2 5 3" xfId="5191" xr:uid="{00000000-0005-0000-0000-0000DC0C0000}"/>
    <cellStyle name="Обычный 2 6 2 2 6" xfId="5193" xr:uid="{00000000-0005-0000-0000-0000DD0C0000}"/>
    <cellStyle name="Обычный 2 6 2 2 6 2" xfId="5194" xr:uid="{00000000-0005-0000-0000-0000DE0C0000}"/>
    <cellStyle name="Обычный 2 6 2 2 6 2 2" xfId="5195" xr:uid="{00000000-0005-0000-0000-0000DF0C0000}"/>
    <cellStyle name="Обычный 2 6 2 2 6 2 2 2" xfId="5196" xr:uid="{00000000-0005-0000-0000-0000E00C0000}"/>
    <cellStyle name="Обычный 2 6 2 2 6 2 2 3" xfId="5197" xr:uid="{00000000-0005-0000-0000-0000E10C0000}"/>
    <cellStyle name="Обычный 2 6 2 2 6 2 3" xfId="5198" xr:uid="{00000000-0005-0000-0000-0000E20C0000}"/>
    <cellStyle name="Обычный 2 6 2 2 6 3" xfId="5199" xr:uid="{00000000-0005-0000-0000-0000E30C0000}"/>
    <cellStyle name="Обычный 2 6 2 2 7" xfId="5200" xr:uid="{00000000-0005-0000-0000-0000E40C0000}"/>
    <cellStyle name="Обычный 2 6 2 2 7 2" xfId="5201" xr:uid="{00000000-0005-0000-0000-0000E50C0000}"/>
    <cellStyle name="Обычный 2 6 2 2 8" xfId="5202" xr:uid="{00000000-0005-0000-0000-0000E60C0000}"/>
    <cellStyle name="Обычный 2 6 2 2 8 2" xfId="5203" xr:uid="{00000000-0005-0000-0000-0000E70C0000}"/>
    <cellStyle name="Обычный 2 6 2 2 9" xfId="5204" xr:uid="{00000000-0005-0000-0000-0000E80C0000}"/>
    <cellStyle name="Обычный 2 6 2 3" xfId="306" xr:uid="{00000000-0005-0000-0000-0000E90C0000}"/>
    <cellStyle name="Обычный 2 6 2 3 2" xfId="582" xr:uid="{00000000-0005-0000-0000-0000EA0C0000}"/>
    <cellStyle name="Обычный 2 6 2 3 2 2" xfId="951" xr:uid="{00000000-0005-0000-0000-0000EB0C0000}"/>
    <cellStyle name="Обычный 2 6 2 3 2 2 2" xfId="5206" xr:uid="{00000000-0005-0000-0000-0000EC0C0000}"/>
    <cellStyle name="Обычный 2 6 2 3 2 2 3" xfId="5205" xr:uid="{00000000-0005-0000-0000-0000ED0C0000}"/>
    <cellStyle name="Обычный 2 6 2 3 2 3" xfId="5207" xr:uid="{00000000-0005-0000-0000-0000EE0C0000}"/>
    <cellStyle name="Обычный 2 6 2 3 2 4" xfId="2506" xr:uid="{00000000-0005-0000-0000-0000EF0C0000}"/>
    <cellStyle name="Обычный 2 6 2 3 3" xfId="952" xr:uid="{00000000-0005-0000-0000-0000F00C0000}"/>
    <cellStyle name="Обычный 2 6 2 3 3 2" xfId="1812" xr:uid="{00000000-0005-0000-0000-0000F10C0000}"/>
    <cellStyle name="Обычный 2 6 2 3 3 2 2" xfId="5209" xr:uid="{00000000-0005-0000-0000-0000F20C0000}"/>
    <cellStyle name="Обычный 2 6 2 3 3 2 3" xfId="5208" xr:uid="{00000000-0005-0000-0000-0000F30C0000}"/>
    <cellStyle name="Обычный 2 6 2 3 3 3" xfId="5210" xr:uid="{00000000-0005-0000-0000-0000F40C0000}"/>
    <cellStyle name="Обычный 2 6 2 3 3 4" xfId="2754" xr:uid="{00000000-0005-0000-0000-0000F50C0000}"/>
    <cellStyle name="Обычный 2 6 2 3 4" xfId="953" xr:uid="{00000000-0005-0000-0000-0000F60C0000}"/>
    <cellStyle name="Обычный 2 6 2 3 4 2" xfId="5211" xr:uid="{00000000-0005-0000-0000-0000F70C0000}"/>
    <cellStyle name="Обычный 2 6 2 3 5" xfId="2160" xr:uid="{00000000-0005-0000-0000-0000F80C0000}"/>
    <cellStyle name="Обычный 2 6 2 4" xfId="433" xr:uid="{00000000-0005-0000-0000-0000F90C0000}"/>
    <cellStyle name="Обычный 2 6 2 4 2" xfId="954" xr:uid="{00000000-0005-0000-0000-0000FA0C0000}"/>
    <cellStyle name="Обычный 2 6 2 4 2 2" xfId="5213" xr:uid="{00000000-0005-0000-0000-0000FB0C0000}"/>
    <cellStyle name="Обычный 2 6 2 4 2 3" xfId="5212" xr:uid="{00000000-0005-0000-0000-0000FC0C0000}"/>
    <cellStyle name="Обычный 2 6 2 4 3" xfId="5214" xr:uid="{00000000-0005-0000-0000-0000FD0C0000}"/>
    <cellStyle name="Обычный 2 6 2 4 3 2" xfId="5215" xr:uid="{00000000-0005-0000-0000-0000FE0C0000}"/>
    <cellStyle name="Обычный 2 6 2 4 4" xfId="5216" xr:uid="{00000000-0005-0000-0000-0000FF0C0000}"/>
    <cellStyle name="Обычный 2 6 2 4 5" xfId="2385" xr:uid="{00000000-0005-0000-0000-0000000D0000}"/>
    <cellStyle name="Обычный 2 6 2 5" xfId="955" xr:uid="{00000000-0005-0000-0000-0000010D0000}"/>
    <cellStyle name="Обычный 2 6 2 5 2" xfId="1813" xr:uid="{00000000-0005-0000-0000-0000020D0000}"/>
    <cellStyle name="Обычный 2 6 2 5 2 2" xfId="6702" xr:uid="{00000000-0005-0000-0000-0000030D0000}"/>
    <cellStyle name="Обычный 2 6 2 5 3" xfId="2755" xr:uid="{00000000-0005-0000-0000-0000040D0000}"/>
    <cellStyle name="Обычный 2 6 2 6" xfId="956" xr:uid="{00000000-0005-0000-0000-0000050D0000}"/>
    <cellStyle name="Обычный 2 6 2 6 2" xfId="6701" xr:uid="{00000000-0005-0000-0000-0000060D0000}"/>
    <cellStyle name="Обычный 2 6 2 7" xfId="2157" xr:uid="{00000000-0005-0000-0000-0000070D0000}"/>
    <cellStyle name="Обычный 2 6 3" xfId="89" xr:uid="{00000000-0005-0000-0000-0000080D0000}"/>
    <cellStyle name="Обычный 2 6 4" xfId="90" xr:uid="{00000000-0005-0000-0000-0000090D0000}"/>
    <cellStyle name="Обычный 2 6 4 2" xfId="307" xr:uid="{00000000-0005-0000-0000-00000A0D0000}"/>
    <cellStyle name="Обычный 2 6 4 2 2" xfId="583" xr:uid="{00000000-0005-0000-0000-00000B0D0000}"/>
    <cellStyle name="Обычный 2 6 4 2 2 2" xfId="957" xr:uid="{00000000-0005-0000-0000-00000C0D0000}"/>
    <cellStyle name="Обычный 2 6 4 2 2 2 2" xfId="6705" xr:uid="{00000000-0005-0000-0000-00000D0D0000}"/>
    <cellStyle name="Обычный 2 6 4 2 2 3" xfId="2507" xr:uid="{00000000-0005-0000-0000-00000E0D0000}"/>
    <cellStyle name="Обычный 2 6 4 2 3" xfId="958" xr:uid="{00000000-0005-0000-0000-00000F0D0000}"/>
    <cellStyle name="Обычный 2 6 4 2 3 2" xfId="1814" xr:uid="{00000000-0005-0000-0000-0000100D0000}"/>
    <cellStyle name="Обычный 2 6 4 2 3 2 2" xfId="6706" xr:uid="{00000000-0005-0000-0000-0000110D0000}"/>
    <cellStyle name="Обычный 2 6 4 2 3 3" xfId="2756" xr:uid="{00000000-0005-0000-0000-0000120D0000}"/>
    <cellStyle name="Обычный 2 6 4 2 4" xfId="959" xr:uid="{00000000-0005-0000-0000-0000130D0000}"/>
    <cellStyle name="Обычный 2 6 4 2 4 2" xfId="6704" xr:uid="{00000000-0005-0000-0000-0000140D0000}"/>
    <cellStyle name="Обычный 2 6 4 2 5" xfId="2162" xr:uid="{00000000-0005-0000-0000-0000150D0000}"/>
    <cellStyle name="Обычный 2 6 4 3" xfId="435" xr:uid="{00000000-0005-0000-0000-0000160D0000}"/>
    <cellStyle name="Обычный 2 6 4 3 2" xfId="960" xr:uid="{00000000-0005-0000-0000-0000170D0000}"/>
    <cellStyle name="Обычный 2 6 4 3 2 2" xfId="6707" xr:uid="{00000000-0005-0000-0000-0000180D0000}"/>
    <cellStyle name="Обычный 2 6 4 3 3" xfId="2387" xr:uid="{00000000-0005-0000-0000-0000190D0000}"/>
    <cellStyle name="Обычный 2 6 4 4" xfId="961" xr:uid="{00000000-0005-0000-0000-00001A0D0000}"/>
    <cellStyle name="Обычный 2 6 4 4 2" xfId="1815" xr:uid="{00000000-0005-0000-0000-00001B0D0000}"/>
    <cellStyle name="Обычный 2 6 4 4 2 2" xfId="6708" xr:uid="{00000000-0005-0000-0000-00001C0D0000}"/>
    <cellStyle name="Обычный 2 6 4 4 3" xfId="2757" xr:uid="{00000000-0005-0000-0000-00001D0D0000}"/>
    <cellStyle name="Обычный 2 6 4 5" xfId="962" xr:uid="{00000000-0005-0000-0000-00001E0D0000}"/>
    <cellStyle name="Обычный 2 6 4 5 2" xfId="6703" xr:uid="{00000000-0005-0000-0000-00001F0D0000}"/>
    <cellStyle name="Обычный 2 6 4 6" xfId="2161" xr:uid="{00000000-0005-0000-0000-0000200D0000}"/>
    <cellStyle name="Обычный 2 6 5" xfId="5217" xr:uid="{00000000-0005-0000-0000-0000210D0000}"/>
    <cellStyle name="Обычный 2 6 5 2" xfId="5218" xr:uid="{00000000-0005-0000-0000-0000220D0000}"/>
    <cellStyle name="Обычный 2 6 6" xfId="5219" xr:uid="{00000000-0005-0000-0000-0000230D0000}"/>
    <cellStyle name="Обычный 2 6 6 2" xfId="5220" xr:uid="{00000000-0005-0000-0000-0000240D0000}"/>
    <cellStyle name="Обычный 2 6 7" xfId="5221" xr:uid="{00000000-0005-0000-0000-0000250D0000}"/>
    <cellStyle name="Обычный 2 6 8" xfId="5222" xr:uid="{00000000-0005-0000-0000-0000260D0000}"/>
    <cellStyle name="Обычный 2 7" xfId="91" xr:uid="{00000000-0005-0000-0000-0000270D0000}"/>
    <cellStyle name="Обычный 2 7 2" xfId="92" xr:uid="{00000000-0005-0000-0000-0000280D0000}"/>
    <cellStyle name="Обычный 2 7 2 2" xfId="308" xr:uid="{00000000-0005-0000-0000-0000290D0000}"/>
    <cellStyle name="Обычный 2 7 2 2 2" xfId="584" xr:uid="{00000000-0005-0000-0000-00002A0D0000}"/>
    <cellStyle name="Обычный 2 7 2 2 2 2" xfId="963" xr:uid="{00000000-0005-0000-0000-00002B0D0000}"/>
    <cellStyle name="Обычный 2 7 2 2 2 2 2" xfId="5223" xr:uid="{00000000-0005-0000-0000-00002C0D0000}"/>
    <cellStyle name="Обычный 2 7 2 2 2 3" xfId="2508" xr:uid="{00000000-0005-0000-0000-00002D0D0000}"/>
    <cellStyle name="Обычный 2 7 2 2 3" xfId="964" xr:uid="{00000000-0005-0000-0000-00002E0D0000}"/>
    <cellStyle name="Обычный 2 7 2 2 3 2" xfId="1816" xr:uid="{00000000-0005-0000-0000-00002F0D0000}"/>
    <cellStyle name="Обычный 2 7 2 2 3 2 2" xfId="6710" xr:uid="{00000000-0005-0000-0000-0000300D0000}"/>
    <cellStyle name="Обычный 2 7 2 2 3 3" xfId="2758" xr:uid="{00000000-0005-0000-0000-0000310D0000}"/>
    <cellStyle name="Обычный 2 7 2 2 4" xfId="965" xr:uid="{00000000-0005-0000-0000-0000320D0000}"/>
    <cellStyle name="Обычный 2 7 2 2 4 2" xfId="6709" xr:uid="{00000000-0005-0000-0000-0000330D0000}"/>
    <cellStyle name="Обычный 2 7 2 2 5" xfId="2164" xr:uid="{00000000-0005-0000-0000-0000340D0000}"/>
    <cellStyle name="Обычный 2 7 2 3" xfId="436" xr:uid="{00000000-0005-0000-0000-0000350D0000}"/>
    <cellStyle name="Обычный 2 7 2 3 2" xfId="966" xr:uid="{00000000-0005-0000-0000-0000360D0000}"/>
    <cellStyle name="Обычный 2 7 2 3 2 2" xfId="5224" xr:uid="{00000000-0005-0000-0000-0000370D0000}"/>
    <cellStyle name="Обычный 2 7 2 3 3" xfId="2388" xr:uid="{00000000-0005-0000-0000-0000380D0000}"/>
    <cellStyle name="Обычный 2 7 2 4" xfId="967" xr:uid="{00000000-0005-0000-0000-0000390D0000}"/>
    <cellStyle name="Обычный 2 7 2 4 2" xfId="1817" xr:uid="{00000000-0005-0000-0000-00003A0D0000}"/>
    <cellStyle name="Обычный 2 7 2 4 2 2" xfId="5225" xr:uid="{00000000-0005-0000-0000-00003B0D0000}"/>
    <cellStyle name="Обычный 2 7 2 4 3" xfId="2759" xr:uid="{00000000-0005-0000-0000-00003C0D0000}"/>
    <cellStyle name="Обычный 2 7 2 5" xfId="968" xr:uid="{00000000-0005-0000-0000-00003D0D0000}"/>
    <cellStyle name="Обычный 2 7 2 5 2" xfId="5226" xr:uid="{00000000-0005-0000-0000-00003E0D0000}"/>
    <cellStyle name="Обычный 2 7 2 6" xfId="2163" xr:uid="{00000000-0005-0000-0000-00003F0D0000}"/>
    <cellStyle name="Обычный 2 7 3" xfId="5227" xr:uid="{00000000-0005-0000-0000-0000400D0000}"/>
    <cellStyle name="Обычный 2 7 3 2" xfId="5228" xr:uid="{00000000-0005-0000-0000-0000410D0000}"/>
    <cellStyle name="Обычный 2 7 3 3" xfId="5229" xr:uid="{00000000-0005-0000-0000-0000420D0000}"/>
    <cellStyle name="Обычный 2 7 4" xfId="5230" xr:uid="{00000000-0005-0000-0000-0000430D0000}"/>
    <cellStyle name="Обычный 2 7 4 2" xfId="5231" xr:uid="{00000000-0005-0000-0000-0000440D0000}"/>
    <cellStyle name="Обычный 2 7 5" xfId="5232" xr:uid="{00000000-0005-0000-0000-0000450D0000}"/>
    <cellStyle name="Обычный 2 7 5 2" xfId="5233" xr:uid="{00000000-0005-0000-0000-0000460D0000}"/>
    <cellStyle name="Обычный 2 7 6" xfId="5234" xr:uid="{00000000-0005-0000-0000-0000470D0000}"/>
    <cellStyle name="Обычный 2 8" xfId="93" xr:uid="{00000000-0005-0000-0000-0000480D0000}"/>
    <cellStyle name="Обычный 2 8 2" xfId="94" xr:uid="{00000000-0005-0000-0000-0000490D0000}"/>
    <cellStyle name="Обычный 2 8 2 2" xfId="309" xr:uid="{00000000-0005-0000-0000-00004A0D0000}"/>
    <cellStyle name="Обычный 2 8 2 2 2" xfId="585" xr:uid="{00000000-0005-0000-0000-00004B0D0000}"/>
    <cellStyle name="Обычный 2 8 2 2 2 2" xfId="969" xr:uid="{00000000-0005-0000-0000-00004C0D0000}"/>
    <cellStyle name="Обычный 2 8 2 2 2 2 2" xfId="6713" xr:uid="{00000000-0005-0000-0000-00004D0D0000}"/>
    <cellStyle name="Обычный 2 8 2 2 2 3" xfId="2509" xr:uid="{00000000-0005-0000-0000-00004E0D0000}"/>
    <cellStyle name="Обычный 2 8 2 2 3" xfId="970" xr:uid="{00000000-0005-0000-0000-00004F0D0000}"/>
    <cellStyle name="Обычный 2 8 2 2 3 2" xfId="1818" xr:uid="{00000000-0005-0000-0000-0000500D0000}"/>
    <cellStyle name="Обычный 2 8 2 2 3 2 2" xfId="6714" xr:uid="{00000000-0005-0000-0000-0000510D0000}"/>
    <cellStyle name="Обычный 2 8 2 2 3 3" xfId="2760" xr:uid="{00000000-0005-0000-0000-0000520D0000}"/>
    <cellStyle name="Обычный 2 8 2 2 4" xfId="971" xr:uid="{00000000-0005-0000-0000-0000530D0000}"/>
    <cellStyle name="Обычный 2 8 2 2 4 2" xfId="6712" xr:uid="{00000000-0005-0000-0000-0000540D0000}"/>
    <cellStyle name="Обычный 2 8 2 2 5" xfId="2166" xr:uid="{00000000-0005-0000-0000-0000550D0000}"/>
    <cellStyle name="Обычный 2 8 2 3" xfId="437" xr:uid="{00000000-0005-0000-0000-0000560D0000}"/>
    <cellStyle name="Обычный 2 8 2 3 2" xfId="972" xr:uid="{00000000-0005-0000-0000-0000570D0000}"/>
    <cellStyle name="Обычный 2 8 2 3 2 2" xfId="6715" xr:uid="{00000000-0005-0000-0000-0000580D0000}"/>
    <cellStyle name="Обычный 2 8 2 3 3" xfId="2389" xr:uid="{00000000-0005-0000-0000-0000590D0000}"/>
    <cellStyle name="Обычный 2 8 2 4" xfId="973" xr:uid="{00000000-0005-0000-0000-00005A0D0000}"/>
    <cellStyle name="Обычный 2 8 2 4 2" xfId="1819" xr:uid="{00000000-0005-0000-0000-00005B0D0000}"/>
    <cellStyle name="Обычный 2 8 2 4 2 2" xfId="6716" xr:uid="{00000000-0005-0000-0000-00005C0D0000}"/>
    <cellStyle name="Обычный 2 8 2 4 3" xfId="2761" xr:uid="{00000000-0005-0000-0000-00005D0D0000}"/>
    <cellStyle name="Обычный 2 8 2 5" xfId="974" xr:uid="{00000000-0005-0000-0000-00005E0D0000}"/>
    <cellStyle name="Обычный 2 8 2 5 2" xfId="6711" xr:uid="{00000000-0005-0000-0000-00005F0D0000}"/>
    <cellStyle name="Обычный 2 8 2 6" xfId="2165" xr:uid="{00000000-0005-0000-0000-0000600D0000}"/>
    <cellStyle name="Обычный 2 8 3" xfId="5235" xr:uid="{00000000-0005-0000-0000-0000610D0000}"/>
    <cellStyle name="Обычный 2 8 3 2" xfId="5236" xr:uid="{00000000-0005-0000-0000-0000620D0000}"/>
    <cellStyle name="Обычный 2 8 4" xfId="5237" xr:uid="{00000000-0005-0000-0000-0000630D0000}"/>
    <cellStyle name="Обычный 2 8 4 2" xfId="5238" xr:uid="{00000000-0005-0000-0000-0000640D0000}"/>
    <cellStyle name="Обычный 2 8 5" xfId="5239" xr:uid="{00000000-0005-0000-0000-0000650D0000}"/>
    <cellStyle name="Обычный 2 9" xfId="95" xr:uid="{00000000-0005-0000-0000-0000660D0000}"/>
    <cellStyle name="Обычный 2 9 2" xfId="96" xr:uid="{00000000-0005-0000-0000-0000670D0000}"/>
    <cellStyle name="Обычный 2 9 2 2" xfId="310" xr:uid="{00000000-0005-0000-0000-0000680D0000}"/>
    <cellStyle name="Обычный 2 9 2 2 2" xfId="586" xr:uid="{00000000-0005-0000-0000-0000690D0000}"/>
    <cellStyle name="Обычный 2 9 2 2 2 2" xfId="975" xr:uid="{00000000-0005-0000-0000-00006A0D0000}"/>
    <cellStyle name="Обычный 2 9 2 2 2 2 2" xfId="6719" xr:uid="{00000000-0005-0000-0000-00006B0D0000}"/>
    <cellStyle name="Обычный 2 9 2 2 2 3" xfId="2510" xr:uid="{00000000-0005-0000-0000-00006C0D0000}"/>
    <cellStyle name="Обычный 2 9 2 2 3" xfId="976" xr:uid="{00000000-0005-0000-0000-00006D0D0000}"/>
    <cellStyle name="Обычный 2 9 2 2 3 2" xfId="1820" xr:uid="{00000000-0005-0000-0000-00006E0D0000}"/>
    <cellStyle name="Обычный 2 9 2 2 3 2 2" xfId="6720" xr:uid="{00000000-0005-0000-0000-00006F0D0000}"/>
    <cellStyle name="Обычный 2 9 2 2 3 3" xfId="2762" xr:uid="{00000000-0005-0000-0000-0000700D0000}"/>
    <cellStyle name="Обычный 2 9 2 2 4" xfId="977" xr:uid="{00000000-0005-0000-0000-0000710D0000}"/>
    <cellStyle name="Обычный 2 9 2 2 4 2" xfId="6718" xr:uid="{00000000-0005-0000-0000-0000720D0000}"/>
    <cellStyle name="Обычный 2 9 2 2 5" xfId="2168" xr:uid="{00000000-0005-0000-0000-0000730D0000}"/>
    <cellStyle name="Обычный 2 9 2 3" xfId="438" xr:uid="{00000000-0005-0000-0000-0000740D0000}"/>
    <cellStyle name="Обычный 2 9 2 3 2" xfId="978" xr:uid="{00000000-0005-0000-0000-0000750D0000}"/>
    <cellStyle name="Обычный 2 9 2 3 2 2" xfId="6721" xr:uid="{00000000-0005-0000-0000-0000760D0000}"/>
    <cellStyle name="Обычный 2 9 2 3 3" xfId="2390" xr:uid="{00000000-0005-0000-0000-0000770D0000}"/>
    <cellStyle name="Обычный 2 9 2 4" xfId="979" xr:uid="{00000000-0005-0000-0000-0000780D0000}"/>
    <cellStyle name="Обычный 2 9 2 4 2" xfId="1821" xr:uid="{00000000-0005-0000-0000-0000790D0000}"/>
    <cellStyle name="Обычный 2 9 2 4 2 2" xfId="6722" xr:uid="{00000000-0005-0000-0000-00007A0D0000}"/>
    <cellStyle name="Обычный 2 9 2 4 3" xfId="2763" xr:uid="{00000000-0005-0000-0000-00007B0D0000}"/>
    <cellStyle name="Обычный 2 9 2 5" xfId="980" xr:uid="{00000000-0005-0000-0000-00007C0D0000}"/>
    <cellStyle name="Обычный 2 9 2 5 2" xfId="6717" xr:uid="{00000000-0005-0000-0000-00007D0D0000}"/>
    <cellStyle name="Обычный 2 9 2 6" xfId="2167" xr:uid="{00000000-0005-0000-0000-00007E0D0000}"/>
    <cellStyle name="Обычный 2 9 3" xfId="5240" xr:uid="{00000000-0005-0000-0000-00007F0D0000}"/>
    <cellStyle name="Обычный 2 9 3 2" xfId="5241" xr:uid="{00000000-0005-0000-0000-0000800D0000}"/>
    <cellStyle name="Обычный 2 9 4" xfId="5242" xr:uid="{00000000-0005-0000-0000-0000810D0000}"/>
    <cellStyle name="Обычный 2 9 4 2" xfId="5243" xr:uid="{00000000-0005-0000-0000-0000820D0000}"/>
    <cellStyle name="Обычный 2 9 5" xfId="5244" xr:uid="{00000000-0005-0000-0000-0000830D0000}"/>
    <cellStyle name="Обычный 2_Foundation.Stable Base" xfId="97" xr:uid="{00000000-0005-0000-0000-0000840D0000}"/>
    <cellStyle name="Обычный 20" xfId="1606" xr:uid="{00000000-0005-0000-0000-0000850D0000}"/>
    <cellStyle name="Обычный 20 2" xfId="1619" xr:uid="{00000000-0005-0000-0000-0000860D0000}"/>
    <cellStyle name="Обычный 20 2 2" xfId="1628" xr:uid="{00000000-0005-0000-0000-0000870D0000}"/>
    <cellStyle name="Обычный 20 2 3" xfId="1629" xr:uid="{00000000-0005-0000-0000-0000880D0000}"/>
    <cellStyle name="Обычный 20 2 3 2" xfId="1630" xr:uid="{00000000-0005-0000-0000-0000890D0000}"/>
    <cellStyle name="Обычный 20 3" xfId="1631" xr:uid="{00000000-0005-0000-0000-00008A0D0000}"/>
    <cellStyle name="Обычный 20 3 2" xfId="1632" xr:uid="{00000000-0005-0000-0000-00008B0D0000}"/>
    <cellStyle name="Обычный 20 4" xfId="1633" xr:uid="{00000000-0005-0000-0000-00008C0D0000}"/>
    <cellStyle name="Обычный 20 5" xfId="1664" xr:uid="{00000000-0005-0000-0000-00008D0D0000}"/>
    <cellStyle name="Обычный 20 6" xfId="1672" xr:uid="{00000000-0005-0000-0000-00008E0D0000}"/>
    <cellStyle name="Обычный 20 6 2" xfId="1673" xr:uid="{00000000-0005-0000-0000-00008F0D0000}"/>
    <cellStyle name="Обычный 20 6 2 2" xfId="1681" xr:uid="{00000000-0005-0000-0000-0000900D0000}"/>
    <cellStyle name="Обычный 20 6 4" xfId="1677" xr:uid="{00000000-0005-0000-0000-0000910D0000}"/>
    <cellStyle name="Обычный 20 6 4 6" xfId="1686" xr:uid="{00000000-0005-0000-0000-0000920D0000}"/>
    <cellStyle name="Обычный 20 6 4 6 2" xfId="1695" xr:uid="{00000000-0005-0000-0000-0000930D0000}"/>
    <cellStyle name="Обычный 20 6 4 8" xfId="1684" xr:uid="{00000000-0005-0000-0000-0000940D0000}"/>
    <cellStyle name="Обычный 20 9 2" xfId="1678" xr:uid="{00000000-0005-0000-0000-0000950D0000}"/>
    <cellStyle name="Обычный 21" xfId="1620" xr:uid="{00000000-0005-0000-0000-0000960D0000}"/>
    <cellStyle name="Обычный 21 2" xfId="5246" xr:uid="{00000000-0005-0000-0000-0000970D0000}"/>
    <cellStyle name="Обычный 21 2 2" xfId="5247" xr:uid="{00000000-0005-0000-0000-0000980D0000}"/>
    <cellStyle name="Обычный 21 2 2 2" xfId="5248" xr:uid="{00000000-0005-0000-0000-0000990D0000}"/>
    <cellStyle name="Обычный 21 2 3" xfId="5249" xr:uid="{00000000-0005-0000-0000-00009A0D0000}"/>
    <cellStyle name="Обычный 21 2 3 2" xfId="5250" xr:uid="{00000000-0005-0000-0000-00009B0D0000}"/>
    <cellStyle name="Обычный 21 2 4" xfId="5251" xr:uid="{00000000-0005-0000-0000-00009C0D0000}"/>
    <cellStyle name="Обычный 21 2 5" xfId="5252" xr:uid="{00000000-0005-0000-0000-00009D0D0000}"/>
    <cellStyle name="Обычный 21 3" xfId="5245" xr:uid="{00000000-0005-0000-0000-00009E0D0000}"/>
    <cellStyle name="Обычный 22" xfId="1621" xr:uid="{00000000-0005-0000-0000-00009F0D0000}"/>
    <cellStyle name="Обычный 22 2" xfId="1634" xr:uid="{00000000-0005-0000-0000-0000A00D0000}"/>
    <cellStyle name="Обычный 22 3" xfId="5253" xr:uid="{00000000-0005-0000-0000-0000A10D0000}"/>
    <cellStyle name="Обычный 23" xfId="1675" xr:uid="{00000000-0005-0000-0000-0000A20D0000}"/>
    <cellStyle name="Обычный 23 2" xfId="5255" xr:uid="{00000000-0005-0000-0000-0000A30D0000}"/>
    <cellStyle name="Обычный 23 2 2" xfId="5256" xr:uid="{00000000-0005-0000-0000-0000A40D0000}"/>
    <cellStyle name="Обычный 23 3" xfId="5254" xr:uid="{00000000-0005-0000-0000-0000A50D0000}"/>
    <cellStyle name="Обычный 24" xfId="1697" xr:uid="{00000000-0005-0000-0000-0000A60D0000}"/>
    <cellStyle name="Обычный 24 2" xfId="1596" xr:uid="{00000000-0005-0000-0000-0000A70D0000}"/>
    <cellStyle name="Обычный 24 2 2" xfId="7189" xr:uid="{00000000-0005-0000-0000-0000A80D0000}"/>
    <cellStyle name="Обычный 24 3" xfId="2057" xr:uid="{00000000-0005-0000-0000-0000A90D0000}"/>
    <cellStyle name="Обычный 24 3 2" xfId="7190" xr:uid="{00000000-0005-0000-0000-0000AA0D0000}"/>
    <cellStyle name="Обычный 24 4" xfId="2058" xr:uid="{00000000-0005-0000-0000-0000AB0D0000}"/>
    <cellStyle name="Обычный 24 4 2" xfId="7192" xr:uid="{00000000-0005-0000-0000-0000AC0D0000}"/>
    <cellStyle name="Обычный 24 5" xfId="7191" xr:uid="{00000000-0005-0000-0000-0000AD0D0000}"/>
    <cellStyle name="Обычный 24 6" xfId="5257" xr:uid="{00000000-0005-0000-0000-0000AE0D0000}"/>
    <cellStyle name="Обычный 25" xfId="5258" xr:uid="{00000000-0005-0000-0000-0000AF0D0000}"/>
    <cellStyle name="Обычный 25 2" xfId="5259" xr:uid="{00000000-0005-0000-0000-0000B00D0000}"/>
    <cellStyle name="Обычный 26" xfId="5260" xr:uid="{00000000-0005-0000-0000-0000B10D0000}"/>
    <cellStyle name="Обычный 26 2" xfId="5261" xr:uid="{00000000-0005-0000-0000-0000B20D0000}"/>
    <cellStyle name="Обычный 27" xfId="5262" xr:uid="{00000000-0005-0000-0000-0000B30D0000}"/>
    <cellStyle name="Обычный 27 2" xfId="5263" xr:uid="{00000000-0005-0000-0000-0000B40D0000}"/>
    <cellStyle name="Обычный 28" xfId="5264" xr:uid="{00000000-0005-0000-0000-0000B50D0000}"/>
    <cellStyle name="Обычный 28 2" xfId="5265" xr:uid="{00000000-0005-0000-0000-0000B60D0000}"/>
    <cellStyle name="Обычный 29" xfId="5266" xr:uid="{00000000-0005-0000-0000-0000B70D0000}"/>
    <cellStyle name="Обычный 29 2" xfId="5267" xr:uid="{00000000-0005-0000-0000-0000B80D0000}"/>
    <cellStyle name="Обычный 29 3" xfId="5268" xr:uid="{00000000-0005-0000-0000-0000B90D0000}"/>
    <cellStyle name="Обычный 3" xfId="98" xr:uid="{00000000-0005-0000-0000-0000BA0D0000}"/>
    <cellStyle name="Обычный 3 2" xfId="99" xr:uid="{00000000-0005-0000-0000-0000BB0D0000}"/>
    <cellStyle name="Обычный 3 2 10" xfId="2169" xr:uid="{00000000-0005-0000-0000-0000BC0D0000}"/>
    <cellStyle name="Обычный 3 2 2" xfId="100" xr:uid="{00000000-0005-0000-0000-0000BD0D0000}"/>
    <cellStyle name="Обычный 3 2 2 2" xfId="101" xr:uid="{00000000-0005-0000-0000-0000BE0D0000}"/>
    <cellStyle name="Обычный 3 2 2 2 2" xfId="311" xr:uid="{00000000-0005-0000-0000-0000BF0D0000}"/>
    <cellStyle name="Обычный 3 2 2 2 2 2" xfId="587" xr:uid="{00000000-0005-0000-0000-0000C00D0000}"/>
    <cellStyle name="Обычный 3 2 2 2 2 2 2" xfId="981" xr:uid="{00000000-0005-0000-0000-0000C10D0000}"/>
    <cellStyle name="Обычный 3 2 2 2 2 2 2 2" xfId="6725" xr:uid="{00000000-0005-0000-0000-0000C20D0000}"/>
    <cellStyle name="Обычный 3 2 2 2 2 2 3" xfId="2511" xr:uid="{00000000-0005-0000-0000-0000C30D0000}"/>
    <cellStyle name="Обычный 3 2 2 2 2 3" xfId="982" xr:uid="{00000000-0005-0000-0000-0000C40D0000}"/>
    <cellStyle name="Обычный 3 2 2 2 2 3 2" xfId="1822" xr:uid="{00000000-0005-0000-0000-0000C50D0000}"/>
    <cellStyle name="Обычный 3 2 2 2 2 3 2 2" xfId="6726" xr:uid="{00000000-0005-0000-0000-0000C60D0000}"/>
    <cellStyle name="Обычный 3 2 2 2 2 3 3" xfId="2764" xr:uid="{00000000-0005-0000-0000-0000C70D0000}"/>
    <cellStyle name="Обычный 3 2 2 2 2 4" xfId="983" xr:uid="{00000000-0005-0000-0000-0000C80D0000}"/>
    <cellStyle name="Обычный 3 2 2 2 2 4 2" xfId="6724" xr:uid="{00000000-0005-0000-0000-0000C90D0000}"/>
    <cellStyle name="Обычный 3 2 2 2 2 5" xfId="2171" xr:uid="{00000000-0005-0000-0000-0000CA0D0000}"/>
    <cellStyle name="Обычный 3 2 2 2 3" xfId="439" xr:uid="{00000000-0005-0000-0000-0000CB0D0000}"/>
    <cellStyle name="Обычный 3 2 2 2 3 2" xfId="984" xr:uid="{00000000-0005-0000-0000-0000CC0D0000}"/>
    <cellStyle name="Обычный 3 2 2 2 3 2 2" xfId="5269" xr:uid="{00000000-0005-0000-0000-0000CD0D0000}"/>
    <cellStyle name="Обычный 3 2 2 2 3 3" xfId="2391" xr:uid="{00000000-0005-0000-0000-0000CE0D0000}"/>
    <cellStyle name="Обычный 3 2 2 2 4" xfId="985" xr:uid="{00000000-0005-0000-0000-0000CF0D0000}"/>
    <cellStyle name="Обычный 3 2 2 2 4 2" xfId="1823" xr:uid="{00000000-0005-0000-0000-0000D00D0000}"/>
    <cellStyle name="Обычный 3 2 2 2 4 2 2" xfId="6727" xr:uid="{00000000-0005-0000-0000-0000D10D0000}"/>
    <cellStyle name="Обычный 3 2 2 2 4 3" xfId="2765" xr:uid="{00000000-0005-0000-0000-0000D20D0000}"/>
    <cellStyle name="Обычный 3 2 2 2 5" xfId="986" xr:uid="{00000000-0005-0000-0000-0000D30D0000}"/>
    <cellStyle name="Обычный 3 2 2 2 5 2" xfId="6723" xr:uid="{00000000-0005-0000-0000-0000D40D0000}"/>
    <cellStyle name="Обычный 3 2 2 2 6" xfId="2170" xr:uid="{00000000-0005-0000-0000-0000D50D0000}"/>
    <cellStyle name="Обычный 3 2 2 3" xfId="102" xr:uid="{00000000-0005-0000-0000-0000D60D0000}"/>
    <cellStyle name="Обычный 3 2 2 3 2" xfId="312" xr:uid="{00000000-0005-0000-0000-0000D70D0000}"/>
    <cellStyle name="Обычный 3 2 2 3 2 2" xfId="588" xr:uid="{00000000-0005-0000-0000-0000D80D0000}"/>
    <cellStyle name="Обычный 3 2 2 3 2 2 2" xfId="987" xr:uid="{00000000-0005-0000-0000-0000D90D0000}"/>
    <cellStyle name="Обычный 3 2 2 3 2 2 2 2" xfId="6730" xr:uid="{00000000-0005-0000-0000-0000DA0D0000}"/>
    <cellStyle name="Обычный 3 2 2 3 2 2 3" xfId="2512" xr:uid="{00000000-0005-0000-0000-0000DB0D0000}"/>
    <cellStyle name="Обычный 3 2 2 3 2 3" xfId="988" xr:uid="{00000000-0005-0000-0000-0000DC0D0000}"/>
    <cellStyle name="Обычный 3 2 2 3 2 3 2" xfId="1824" xr:uid="{00000000-0005-0000-0000-0000DD0D0000}"/>
    <cellStyle name="Обычный 3 2 2 3 2 3 2 2" xfId="6731" xr:uid="{00000000-0005-0000-0000-0000DE0D0000}"/>
    <cellStyle name="Обычный 3 2 2 3 2 3 3" xfId="2766" xr:uid="{00000000-0005-0000-0000-0000DF0D0000}"/>
    <cellStyle name="Обычный 3 2 2 3 2 4" xfId="989" xr:uid="{00000000-0005-0000-0000-0000E00D0000}"/>
    <cellStyle name="Обычный 3 2 2 3 2 4 2" xfId="6729" xr:uid="{00000000-0005-0000-0000-0000E10D0000}"/>
    <cellStyle name="Обычный 3 2 2 3 2 5" xfId="2173" xr:uid="{00000000-0005-0000-0000-0000E20D0000}"/>
    <cellStyle name="Обычный 3 2 2 3 3" xfId="440" xr:uid="{00000000-0005-0000-0000-0000E30D0000}"/>
    <cellStyle name="Обычный 3 2 2 3 3 2" xfId="990" xr:uid="{00000000-0005-0000-0000-0000E40D0000}"/>
    <cellStyle name="Обычный 3 2 2 3 3 2 2" xfId="6732" xr:uid="{00000000-0005-0000-0000-0000E50D0000}"/>
    <cellStyle name="Обычный 3 2 2 3 3 3" xfId="2392" xr:uid="{00000000-0005-0000-0000-0000E60D0000}"/>
    <cellStyle name="Обычный 3 2 2 3 4" xfId="991" xr:uid="{00000000-0005-0000-0000-0000E70D0000}"/>
    <cellStyle name="Обычный 3 2 2 3 4 2" xfId="1825" xr:uid="{00000000-0005-0000-0000-0000E80D0000}"/>
    <cellStyle name="Обычный 3 2 2 3 4 2 2" xfId="6733" xr:uid="{00000000-0005-0000-0000-0000E90D0000}"/>
    <cellStyle name="Обычный 3 2 2 3 4 3" xfId="2767" xr:uid="{00000000-0005-0000-0000-0000EA0D0000}"/>
    <cellStyle name="Обычный 3 2 2 3 5" xfId="992" xr:uid="{00000000-0005-0000-0000-0000EB0D0000}"/>
    <cellStyle name="Обычный 3 2 2 3 5 2" xfId="6728" xr:uid="{00000000-0005-0000-0000-0000EC0D0000}"/>
    <cellStyle name="Обычный 3 2 2 3 6" xfId="2172" xr:uid="{00000000-0005-0000-0000-0000ED0D0000}"/>
    <cellStyle name="Обычный 3 2 2 4" xfId="103" xr:uid="{00000000-0005-0000-0000-0000EE0D0000}"/>
    <cellStyle name="Обычный 3 2 2 4 2" xfId="313" xr:uid="{00000000-0005-0000-0000-0000EF0D0000}"/>
    <cellStyle name="Обычный 3 2 2 4 2 2" xfId="589" xr:uid="{00000000-0005-0000-0000-0000F00D0000}"/>
    <cellStyle name="Обычный 3 2 2 4 2 2 2" xfId="993" xr:uid="{00000000-0005-0000-0000-0000F10D0000}"/>
    <cellStyle name="Обычный 3 2 2 4 2 2 2 2" xfId="5270" xr:uid="{00000000-0005-0000-0000-0000F20D0000}"/>
    <cellStyle name="Обычный 3 2 2 4 2 2 3" xfId="2513" xr:uid="{00000000-0005-0000-0000-0000F30D0000}"/>
    <cellStyle name="Обычный 3 2 2 4 2 3" xfId="994" xr:uid="{00000000-0005-0000-0000-0000F40D0000}"/>
    <cellStyle name="Обычный 3 2 2 4 2 3 2" xfId="1826" xr:uid="{00000000-0005-0000-0000-0000F50D0000}"/>
    <cellStyle name="Обычный 3 2 2 4 2 3 2 2" xfId="6736" xr:uid="{00000000-0005-0000-0000-0000F60D0000}"/>
    <cellStyle name="Обычный 3 2 2 4 2 3 3" xfId="2768" xr:uid="{00000000-0005-0000-0000-0000F70D0000}"/>
    <cellStyle name="Обычный 3 2 2 4 2 4" xfId="995" xr:uid="{00000000-0005-0000-0000-0000F80D0000}"/>
    <cellStyle name="Обычный 3 2 2 4 2 4 2" xfId="6735" xr:uid="{00000000-0005-0000-0000-0000F90D0000}"/>
    <cellStyle name="Обычный 3 2 2 4 2 5" xfId="2175" xr:uid="{00000000-0005-0000-0000-0000FA0D0000}"/>
    <cellStyle name="Обычный 3 2 2 4 3" xfId="441" xr:uid="{00000000-0005-0000-0000-0000FB0D0000}"/>
    <cellStyle name="Обычный 3 2 2 4 3 2" xfId="996" xr:uid="{00000000-0005-0000-0000-0000FC0D0000}"/>
    <cellStyle name="Обычный 3 2 2 4 3 2 2" xfId="6737" xr:uid="{00000000-0005-0000-0000-0000FD0D0000}"/>
    <cellStyle name="Обычный 3 2 2 4 3 3" xfId="2393" xr:uid="{00000000-0005-0000-0000-0000FE0D0000}"/>
    <cellStyle name="Обычный 3 2 2 4 4" xfId="997" xr:uid="{00000000-0005-0000-0000-0000FF0D0000}"/>
    <cellStyle name="Обычный 3 2 2 4 4 2" xfId="1827" xr:uid="{00000000-0005-0000-0000-0000000E0000}"/>
    <cellStyle name="Обычный 3 2 2 4 4 2 2" xfId="6738" xr:uid="{00000000-0005-0000-0000-0000010E0000}"/>
    <cellStyle name="Обычный 3 2 2 4 4 3" xfId="2769" xr:uid="{00000000-0005-0000-0000-0000020E0000}"/>
    <cellStyle name="Обычный 3 2 2 4 5" xfId="998" xr:uid="{00000000-0005-0000-0000-0000030E0000}"/>
    <cellStyle name="Обычный 3 2 2 4 5 2" xfId="6734" xr:uid="{00000000-0005-0000-0000-0000040E0000}"/>
    <cellStyle name="Обычный 3 2 2 4 6" xfId="2174" xr:uid="{00000000-0005-0000-0000-0000050E0000}"/>
    <cellStyle name="Обычный 3 2 2 5" xfId="5271" xr:uid="{00000000-0005-0000-0000-0000060E0000}"/>
    <cellStyle name="Обычный 3 2 2 5 2" xfId="5272" xr:uid="{00000000-0005-0000-0000-0000070E0000}"/>
    <cellStyle name="Обычный 3 2 2 6" xfId="5273" xr:uid="{00000000-0005-0000-0000-0000080E0000}"/>
    <cellStyle name="Обычный 3 2 2 6 2" xfId="5274" xr:uid="{00000000-0005-0000-0000-0000090E0000}"/>
    <cellStyle name="Обычный 3 2 2 7" xfId="5275" xr:uid="{00000000-0005-0000-0000-00000A0E0000}"/>
    <cellStyle name="Обычный 3 2 2 7 2" xfId="5276" xr:uid="{00000000-0005-0000-0000-00000B0E0000}"/>
    <cellStyle name="Обычный 3 2 2 8" xfId="5277" xr:uid="{00000000-0005-0000-0000-00000C0E0000}"/>
    <cellStyle name="Обычный 3 2 3" xfId="104" xr:uid="{00000000-0005-0000-0000-00000D0E0000}"/>
    <cellStyle name="Обычный 3 2 3 2" xfId="105" xr:uid="{00000000-0005-0000-0000-00000E0E0000}"/>
    <cellStyle name="Обычный 3 2 3 2 2" xfId="314" xr:uid="{00000000-0005-0000-0000-00000F0E0000}"/>
    <cellStyle name="Обычный 3 2 3 2 2 2" xfId="590" xr:uid="{00000000-0005-0000-0000-0000100E0000}"/>
    <cellStyle name="Обычный 3 2 3 2 2 2 2" xfId="999" xr:uid="{00000000-0005-0000-0000-0000110E0000}"/>
    <cellStyle name="Обычный 3 2 3 2 2 2 2 2" xfId="6742" xr:uid="{00000000-0005-0000-0000-0000120E0000}"/>
    <cellStyle name="Обычный 3 2 3 2 2 2 3" xfId="2514" xr:uid="{00000000-0005-0000-0000-0000130E0000}"/>
    <cellStyle name="Обычный 3 2 3 2 2 3" xfId="1000" xr:uid="{00000000-0005-0000-0000-0000140E0000}"/>
    <cellStyle name="Обычный 3 2 3 2 2 3 2" xfId="1828" xr:uid="{00000000-0005-0000-0000-0000150E0000}"/>
    <cellStyle name="Обычный 3 2 3 2 2 3 2 2" xfId="6743" xr:uid="{00000000-0005-0000-0000-0000160E0000}"/>
    <cellStyle name="Обычный 3 2 3 2 2 3 3" xfId="2770" xr:uid="{00000000-0005-0000-0000-0000170E0000}"/>
    <cellStyle name="Обычный 3 2 3 2 2 4" xfId="1001" xr:uid="{00000000-0005-0000-0000-0000180E0000}"/>
    <cellStyle name="Обычный 3 2 3 2 2 4 2" xfId="6741" xr:uid="{00000000-0005-0000-0000-0000190E0000}"/>
    <cellStyle name="Обычный 3 2 3 2 2 5" xfId="2178" xr:uid="{00000000-0005-0000-0000-00001A0E0000}"/>
    <cellStyle name="Обычный 3 2 3 2 3" xfId="1002" xr:uid="{00000000-0005-0000-0000-00001B0E0000}"/>
    <cellStyle name="Обычный 3 2 3 2 3 2" xfId="1003" xr:uid="{00000000-0005-0000-0000-00001C0E0000}"/>
    <cellStyle name="Обычный 3 2 3 2 3 2 2" xfId="2771" xr:uid="{00000000-0005-0000-0000-00001D0E0000}"/>
    <cellStyle name="Обычный 3 2 3 2 3 3" xfId="1829" xr:uid="{00000000-0005-0000-0000-00001E0E0000}"/>
    <cellStyle name="Обычный 3 2 3 2 4" xfId="1004" xr:uid="{00000000-0005-0000-0000-00001F0E0000}"/>
    <cellStyle name="Обычный 3 2 3 2 5" xfId="1005" xr:uid="{00000000-0005-0000-0000-0000200E0000}"/>
    <cellStyle name="Обычный 3 2 3 2 5 2" xfId="6740" xr:uid="{00000000-0005-0000-0000-0000210E0000}"/>
    <cellStyle name="Обычный 3 2 3 2 6" xfId="2177" xr:uid="{00000000-0005-0000-0000-0000220E0000}"/>
    <cellStyle name="Обычный 3 2 3 3" xfId="106" xr:uid="{00000000-0005-0000-0000-0000230E0000}"/>
    <cellStyle name="Обычный 3 2 3 3 2" xfId="442" xr:uid="{00000000-0005-0000-0000-0000240E0000}"/>
    <cellStyle name="Обычный 3 2 3 3 2 2" xfId="1601" xr:uid="{00000000-0005-0000-0000-0000250E0000}"/>
    <cellStyle name="Обычный 3 2 3 3 2 3" xfId="1830" xr:uid="{00000000-0005-0000-0000-0000260E0000}"/>
    <cellStyle name="Обычный 3 2 3 3 2 3 2" xfId="6744" xr:uid="{00000000-0005-0000-0000-0000270E0000}"/>
    <cellStyle name="Обычный 3 2 3 3 2 4" xfId="2623" xr:uid="{00000000-0005-0000-0000-0000280E0000}"/>
    <cellStyle name="Обычный 3 2 3 3 3" xfId="1006" xr:uid="{00000000-0005-0000-0000-0000290E0000}"/>
    <cellStyle name="Обычный 3 2 3 3 3 2" xfId="1831" xr:uid="{00000000-0005-0000-0000-00002A0E0000}"/>
    <cellStyle name="Обычный 3 2 3 3 3 2 2" xfId="6745" xr:uid="{00000000-0005-0000-0000-00002B0E0000}"/>
    <cellStyle name="Обычный 3 2 3 3 3 3" xfId="2612" xr:uid="{00000000-0005-0000-0000-00002C0E0000}"/>
    <cellStyle name="Обычный 3 2 3 3 4" xfId="1597" xr:uid="{00000000-0005-0000-0000-00002D0E0000}"/>
    <cellStyle name="Обычный 3 2 3 4" xfId="315" xr:uid="{00000000-0005-0000-0000-00002E0E0000}"/>
    <cellStyle name="Обычный 3 2 3 4 2" xfId="591" xr:uid="{00000000-0005-0000-0000-00002F0E0000}"/>
    <cellStyle name="Обычный 3 2 3 4 2 2" xfId="1007" xr:uid="{00000000-0005-0000-0000-0000300E0000}"/>
    <cellStyle name="Обычный 3 2 3 4 2 2 2" xfId="6747" xr:uid="{00000000-0005-0000-0000-0000310E0000}"/>
    <cellStyle name="Обычный 3 2 3 4 2 3" xfId="2515" xr:uid="{00000000-0005-0000-0000-0000320E0000}"/>
    <cellStyle name="Обычный 3 2 3 4 3" xfId="1008" xr:uid="{00000000-0005-0000-0000-0000330E0000}"/>
    <cellStyle name="Обычный 3 2 3 4 3 2" xfId="1832" xr:uid="{00000000-0005-0000-0000-0000340E0000}"/>
    <cellStyle name="Обычный 3 2 3 4 3 2 2" xfId="6748" xr:uid="{00000000-0005-0000-0000-0000350E0000}"/>
    <cellStyle name="Обычный 3 2 3 4 3 3" xfId="2772" xr:uid="{00000000-0005-0000-0000-0000360E0000}"/>
    <cellStyle name="Обычный 3 2 3 4 4" xfId="1009" xr:uid="{00000000-0005-0000-0000-0000370E0000}"/>
    <cellStyle name="Обычный 3 2 3 4 4 2" xfId="6746" xr:uid="{00000000-0005-0000-0000-0000380E0000}"/>
    <cellStyle name="Обычный 3 2 3 4 5" xfId="2179" xr:uid="{00000000-0005-0000-0000-0000390E0000}"/>
    <cellStyle name="Обычный 3 2 3 5" xfId="1010" xr:uid="{00000000-0005-0000-0000-00003A0E0000}"/>
    <cellStyle name="Обычный 3 2 3 5 2" xfId="1011" xr:uid="{00000000-0005-0000-0000-00003B0E0000}"/>
    <cellStyle name="Обычный 3 2 3 5 2 2" xfId="2773" xr:uid="{00000000-0005-0000-0000-00003C0E0000}"/>
    <cellStyle name="Обычный 3 2 3 5 3" xfId="1833" xr:uid="{00000000-0005-0000-0000-00003D0E0000}"/>
    <cellStyle name="Обычный 3 2 3 6" xfId="1012" xr:uid="{00000000-0005-0000-0000-00003E0E0000}"/>
    <cellStyle name="Обычный 3 2 3 7" xfId="1013" xr:uid="{00000000-0005-0000-0000-00003F0E0000}"/>
    <cellStyle name="Обычный 3 2 3 7 2" xfId="6739" xr:uid="{00000000-0005-0000-0000-0000400E0000}"/>
    <cellStyle name="Обычный 3 2 3 8" xfId="2176" xr:uid="{00000000-0005-0000-0000-0000410E0000}"/>
    <cellStyle name="Обычный 3 2 3_Приложение 1_акц_прайс-опт" xfId="107" xr:uid="{00000000-0005-0000-0000-0000420E0000}"/>
    <cellStyle name="Обычный 3 2 4" xfId="108" xr:uid="{00000000-0005-0000-0000-0000430E0000}"/>
    <cellStyle name="Обычный 3 2 4 2" xfId="109" xr:uid="{00000000-0005-0000-0000-0000440E0000}"/>
    <cellStyle name="Обычный 3 2 4 2 2" xfId="110" xr:uid="{00000000-0005-0000-0000-0000450E0000}"/>
    <cellStyle name="Обычный 3 2 4 2 2 2" xfId="111" xr:uid="{00000000-0005-0000-0000-0000460E0000}"/>
    <cellStyle name="Обычный 3 2 4 2 2 2 2" xfId="112" xr:uid="{00000000-0005-0000-0000-0000470E0000}"/>
    <cellStyle name="Обычный 3 2 4 2 2 2 2 2" xfId="387" xr:uid="{00000000-0005-0000-0000-0000480E0000}"/>
    <cellStyle name="Обычный 3 2 4 2 2 2 2 2 2" xfId="1014" xr:uid="{00000000-0005-0000-0000-0000490E0000}"/>
    <cellStyle name="Обычный 3 2 4 2 2 2 2 2 2 2" xfId="6753" xr:uid="{00000000-0005-0000-0000-00004A0E0000}"/>
    <cellStyle name="Обычный 3 2 4 2 2 2 2 2 3" xfId="2448" xr:uid="{00000000-0005-0000-0000-00004B0E0000}"/>
    <cellStyle name="Обычный 3 2 4 2 2 2 2 3" xfId="446" xr:uid="{00000000-0005-0000-0000-00004C0E0000}"/>
    <cellStyle name="Обычный 3 2 4 2 2 2 2 3 2" xfId="1835" xr:uid="{00000000-0005-0000-0000-00004D0E0000}"/>
    <cellStyle name="Обычный 3 2 4 2 2 2 2 3 2 2" xfId="6754" xr:uid="{00000000-0005-0000-0000-00004E0E0000}"/>
    <cellStyle name="Обычный 3 2 4 2 2 2 2 3 3" xfId="2626" xr:uid="{00000000-0005-0000-0000-00004F0E0000}"/>
    <cellStyle name="Обычный 3 2 4 2 2 2 2 4" xfId="1015" xr:uid="{00000000-0005-0000-0000-0000500E0000}"/>
    <cellStyle name="Обычный 3 2 4 2 2 2 2 4 2" xfId="6752" xr:uid="{00000000-0005-0000-0000-0000510E0000}"/>
    <cellStyle name="Обычный 3 2 4 2 2 2 2 5" xfId="2184" xr:uid="{00000000-0005-0000-0000-0000520E0000}"/>
    <cellStyle name="Обычный 3 2 4 2 2 2 3" xfId="113" xr:uid="{00000000-0005-0000-0000-0000530E0000}"/>
    <cellStyle name="Обычный 3 2 4 2 2 2 3 2" xfId="447" xr:uid="{00000000-0005-0000-0000-0000540E0000}"/>
    <cellStyle name="Обычный 3 2 4 2 2 2 3 2 2" xfId="2627" xr:uid="{00000000-0005-0000-0000-0000550E0000}"/>
    <cellStyle name="Обычный 3 2 4 2 2 2 3 3" xfId="1836" xr:uid="{00000000-0005-0000-0000-0000560E0000}"/>
    <cellStyle name="Обычный 3 2 4 2 2 2 3 3 2" xfId="6755" xr:uid="{00000000-0005-0000-0000-0000570E0000}"/>
    <cellStyle name="Обычный 3 2 4 2 2 2 3 4" xfId="2445" xr:uid="{00000000-0005-0000-0000-0000580E0000}"/>
    <cellStyle name="Обычный 3 2 4 2 2 2 4" xfId="259" xr:uid="{00000000-0005-0000-0000-0000590E0000}"/>
    <cellStyle name="Обычный 3 2 4 2 2 2 4 2" xfId="539" xr:uid="{00000000-0005-0000-0000-00005A0E0000}"/>
    <cellStyle name="Обычный 3 2 4 2 2 2 4 2 2" xfId="2645" xr:uid="{00000000-0005-0000-0000-00005B0E0000}"/>
    <cellStyle name="Обычный 3 2 4 2 2 2 4 3" xfId="1837" xr:uid="{00000000-0005-0000-0000-00005C0E0000}"/>
    <cellStyle name="Обычный 3 2 4 2 2 2 4 3 2" xfId="6756" xr:uid="{00000000-0005-0000-0000-00005D0E0000}"/>
    <cellStyle name="Обычный 3 2 4 2 2 2 4 4" xfId="2621" xr:uid="{00000000-0005-0000-0000-00005E0E0000}"/>
    <cellStyle name="Обычный 3 2 4 2 2 2 5" xfId="445" xr:uid="{00000000-0005-0000-0000-00005F0E0000}"/>
    <cellStyle name="Обычный 3 2 4 2 2 2 5 2" xfId="2625" xr:uid="{00000000-0005-0000-0000-0000600E0000}"/>
    <cellStyle name="Обычный 3 2 4 2 2 2 6" xfId="1834" xr:uid="{00000000-0005-0000-0000-0000610E0000}"/>
    <cellStyle name="Обычный 3 2 4 2 2 2 6 2" xfId="6751" xr:uid="{00000000-0005-0000-0000-0000620E0000}"/>
    <cellStyle name="Обычный 3 2 4 2 2 2 7" xfId="2183" xr:uid="{00000000-0005-0000-0000-0000630E0000}"/>
    <cellStyle name="Обычный 3 2 4 2 2 3" xfId="263" xr:uid="{00000000-0005-0000-0000-0000640E0000}"/>
    <cellStyle name="Обычный 3 2 4 2 2 3 2" xfId="542" xr:uid="{00000000-0005-0000-0000-0000650E0000}"/>
    <cellStyle name="Обычный 3 2 4 2 2 3 2 2" xfId="2647" xr:uid="{00000000-0005-0000-0000-0000660E0000}"/>
    <cellStyle name="Обычный 3 2 4 2 2 3 3" xfId="1838" xr:uid="{00000000-0005-0000-0000-0000670E0000}"/>
    <cellStyle name="Обычный 3 2 4 2 2 3 3 2" xfId="6757" xr:uid="{00000000-0005-0000-0000-0000680E0000}"/>
    <cellStyle name="Обычный 3 2 4 2 2 3 4" xfId="2450" xr:uid="{00000000-0005-0000-0000-0000690E0000}"/>
    <cellStyle name="Обычный 3 2 4 2 2 4" xfId="444" xr:uid="{00000000-0005-0000-0000-00006A0E0000}"/>
    <cellStyle name="Обычный 3 2 4 2 2 4 2" xfId="1839" xr:uid="{00000000-0005-0000-0000-00006B0E0000}"/>
    <cellStyle name="Обычный 3 2 4 2 2 4 2 2" xfId="6758" xr:uid="{00000000-0005-0000-0000-00006C0E0000}"/>
    <cellStyle name="Обычный 3 2 4 2 2 4 3" xfId="2624" xr:uid="{00000000-0005-0000-0000-00006D0E0000}"/>
    <cellStyle name="Обычный 3 2 4 2 2 5" xfId="1016" xr:uid="{00000000-0005-0000-0000-00006E0E0000}"/>
    <cellStyle name="Обычный 3 2 4 2 2 5 2" xfId="6542" xr:uid="{00000000-0005-0000-0000-00006F0E0000}"/>
    <cellStyle name="Обычный 3 2 4 2 2 6" xfId="2182" xr:uid="{00000000-0005-0000-0000-0000700E0000}"/>
    <cellStyle name="Обычный 3 2 4 2 3" xfId="114" xr:uid="{00000000-0005-0000-0000-0000710E0000}"/>
    <cellStyle name="Обычный 3 2 4 2 3 2" xfId="448" xr:uid="{00000000-0005-0000-0000-0000720E0000}"/>
    <cellStyle name="Обычный 3 2 4 2 3 2 2" xfId="1017" xr:uid="{00000000-0005-0000-0000-0000730E0000}"/>
    <cellStyle name="Обычный 3 2 4 2 3 2 2 2" xfId="6760" xr:uid="{00000000-0005-0000-0000-0000740E0000}"/>
    <cellStyle name="Обычный 3 2 4 2 3 2 3" xfId="2516" xr:uid="{00000000-0005-0000-0000-0000750E0000}"/>
    <cellStyle name="Обычный 3 2 4 2 3 3" xfId="1018" xr:uid="{00000000-0005-0000-0000-0000760E0000}"/>
    <cellStyle name="Обычный 3 2 4 2 3 3 2" xfId="1840" xr:uid="{00000000-0005-0000-0000-0000770E0000}"/>
    <cellStyle name="Обычный 3 2 4 2 3 3 2 2" xfId="6761" xr:uid="{00000000-0005-0000-0000-0000780E0000}"/>
    <cellStyle name="Обычный 3 2 4 2 3 3 3" xfId="2774" xr:uid="{00000000-0005-0000-0000-0000790E0000}"/>
    <cellStyle name="Обычный 3 2 4 2 3 4" xfId="1019" xr:uid="{00000000-0005-0000-0000-00007A0E0000}"/>
    <cellStyle name="Обычный 3 2 4 2 3 4 2" xfId="6759" xr:uid="{00000000-0005-0000-0000-00007B0E0000}"/>
    <cellStyle name="Обычный 3 2 4 2 3 5" xfId="2185" xr:uid="{00000000-0005-0000-0000-00007C0E0000}"/>
    <cellStyle name="Обычный 3 2 4 2 4" xfId="316" xr:uid="{00000000-0005-0000-0000-00007D0E0000}"/>
    <cellStyle name="Обычный 3 2 4 2 4 2" xfId="592" xr:uid="{00000000-0005-0000-0000-00007E0E0000}"/>
    <cellStyle name="Обычный 3 2 4 2 4 2 2" xfId="1020" xr:uid="{00000000-0005-0000-0000-00007F0E0000}"/>
    <cellStyle name="Обычный 3 2 4 2 4 2 2 2" xfId="6763" xr:uid="{00000000-0005-0000-0000-0000800E0000}"/>
    <cellStyle name="Обычный 3 2 4 2 4 2 3" xfId="2517" xr:uid="{00000000-0005-0000-0000-0000810E0000}"/>
    <cellStyle name="Обычный 3 2 4 2 4 3" xfId="1021" xr:uid="{00000000-0005-0000-0000-0000820E0000}"/>
    <cellStyle name="Обычный 3 2 4 2 4 3 2" xfId="1841" xr:uid="{00000000-0005-0000-0000-0000830E0000}"/>
    <cellStyle name="Обычный 3 2 4 2 4 3 2 2" xfId="6764" xr:uid="{00000000-0005-0000-0000-0000840E0000}"/>
    <cellStyle name="Обычный 3 2 4 2 4 3 3" xfId="2775" xr:uid="{00000000-0005-0000-0000-0000850E0000}"/>
    <cellStyle name="Обычный 3 2 4 2 4 4" xfId="1022" xr:uid="{00000000-0005-0000-0000-0000860E0000}"/>
    <cellStyle name="Обычный 3 2 4 2 4 4 2" xfId="6762" xr:uid="{00000000-0005-0000-0000-0000870E0000}"/>
    <cellStyle name="Обычный 3 2 4 2 4 5" xfId="2186" xr:uid="{00000000-0005-0000-0000-0000880E0000}"/>
    <cellStyle name="Обычный 3 2 4 2 5" xfId="443" xr:uid="{00000000-0005-0000-0000-0000890E0000}"/>
    <cellStyle name="Обычный 3 2 4 2 5 2" xfId="1023" xr:uid="{00000000-0005-0000-0000-00008A0E0000}"/>
    <cellStyle name="Обычный 3 2 4 2 5 2 2" xfId="6765" xr:uid="{00000000-0005-0000-0000-00008B0E0000}"/>
    <cellStyle name="Обычный 3 2 4 2 5 3" xfId="2394" xr:uid="{00000000-0005-0000-0000-00008C0E0000}"/>
    <cellStyle name="Обычный 3 2 4 2 6" xfId="1024" xr:uid="{00000000-0005-0000-0000-00008D0E0000}"/>
    <cellStyle name="Обычный 3 2 4 2 6 2" xfId="1842" xr:uid="{00000000-0005-0000-0000-00008E0E0000}"/>
    <cellStyle name="Обычный 3 2 4 2 6 2 2" xfId="6766" xr:uid="{00000000-0005-0000-0000-00008F0E0000}"/>
    <cellStyle name="Обычный 3 2 4 2 6 3" xfId="2776" xr:uid="{00000000-0005-0000-0000-0000900E0000}"/>
    <cellStyle name="Обычный 3 2 4 2 7" xfId="1025" xr:uid="{00000000-0005-0000-0000-0000910E0000}"/>
    <cellStyle name="Обычный 3 2 4 2 7 2" xfId="6750" xr:uid="{00000000-0005-0000-0000-0000920E0000}"/>
    <cellStyle name="Обычный 3 2 4 2 8" xfId="2181" xr:uid="{00000000-0005-0000-0000-0000930E0000}"/>
    <cellStyle name="Обычный 3 2 4 3" xfId="264" xr:uid="{00000000-0005-0000-0000-0000940E0000}"/>
    <cellStyle name="Обычный 3 2 4 3 2" xfId="543" xr:uid="{00000000-0005-0000-0000-0000950E0000}"/>
    <cellStyle name="Обычный 3 2 4 3 2 2" xfId="1026" xr:uid="{00000000-0005-0000-0000-0000960E0000}"/>
    <cellStyle name="Обычный 3 2 4 3 2 2 2" xfId="6768" xr:uid="{00000000-0005-0000-0000-0000970E0000}"/>
    <cellStyle name="Обычный 3 2 4 3 2 3" xfId="2451" xr:uid="{00000000-0005-0000-0000-0000980E0000}"/>
    <cellStyle name="Обычный 3 2 4 3 3" xfId="1027" xr:uid="{00000000-0005-0000-0000-0000990E0000}"/>
    <cellStyle name="Обычный 3 2 4 3 3 2" xfId="1843" xr:uid="{00000000-0005-0000-0000-00009A0E0000}"/>
    <cellStyle name="Обычный 3 2 4 3 3 2 2" xfId="6769" xr:uid="{00000000-0005-0000-0000-00009B0E0000}"/>
    <cellStyle name="Обычный 3 2 4 3 3 3" xfId="2777" xr:uid="{00000000-0005-0000-0000-00009C0E0000}"/>
    <cellStyle name="Обычный 3 2 4 3 4" xfId="1028" xr:uid="{00000000-0005-0000-0000-00009D0E0000}"/>
    <cellStyle name="Обычный 3 2 4 3 4 2" xfId="6767" xr:uid="{00000000-0005-0000-0000-00009E0E0000}"/>
    <cellStyle name="Обычный 3 2 4 3 5" xfId="1029" xr:uid="{00000000-0005-0000-0000-00009F0E0000}"/>
    <cellStyle name="Обычный 3 2 4 4" xfId="265" xr:uid="{00000000-0005-0000-0000-0000A00E0000}"/>
    <cellStyle name="Обычный 3 2 4 4 2" xfId="379" xr:uid="{00000000-0005-0000-0000-0000A10E0000}"/>
    <cellStyle name="Обычный 3 2 4 4 2 2" xfId="654" xr:uid="{00000000-0005-0000-0000-0000A20E0000}"/>
    <cellStyle name="Обычный 3 2 4 4 2 2 2" xfId="1030" xr:uid="{00000000-0005-0000-0000-0000A30E0000}"/>
    <cellStyle name="Обычный 3 2 4 4 2 2 2 2" xfId="6772" xr:uid="{00000000-0005-0000-0000-0000A40E0000}"/>
    <cellStyle name="Обычный 3 2 4 4 2 2 3" xfId="2518" xr:uid="{00000000-0005-0000-0000-0000A50E0000}"/>
    <cellStyle name="Обычный 3 2 4 4 2 3" xfId="1031" xr:uid="{00000000-0005-0000-0000-0000A60E0000}"/>
    <cellStyle name="Обычный 3 2 4 4 2 3 2" xfId="1844" xr:uid="{00000000-0005-0000-0000-0000A70E0000}"/>
    <cellStyle name="Обычный 3 2 4 4 2 3 2 2" xfId="6773" xr:uid="{00000000-0005-0000-0000-0000A80E0000}"/>
    <cellStyle name="Обычный 3 2 4 4 2 3 3" xfId="2778" xr:uid="{00000000-0005-0000-0000-0000A90E0000}"/>
    <cellStyle name="Обычный 3 2 4 4 2 4" xfId="1032" xr:uid="{00000000-0005-0000-0000-0000AA0E0000}"/>
    <cellStyle name="Обычный 3 2 4 4 2 4 2" xfId="6771" xr:uid="{00000000-0005-0000-0000-0000AB0E0000}"/>
    <cellStyle name="Обычный 3 2 4 4 2 5" xfId="2188" xr:uid="{00000000-0005-0000-0000-0000AC0E0000}"/>
    <cellStyle name="Обычный 3 2 4 4 3" xfId="544" xr:uid="{00000000-0005-0000-0000-0000AD0E0000}"/>
    <cellStyle name="Обычный 3 2 4 4 3 2" xfId="1033" xr:uid="{00000000-0005-0000-0000-0000AE0E0000}"/>
    <cellStyle name="Обычный 3 2 4 4 3 2 2" xfId="1845" xr:uid="{00000000-0005-0000-0000-0000AF0E0000}"/>
    <cellStyle name="Обычный 3 2 4 4 3 2 2 2" xfId="6775" xr:uid="{00000000-0005-0000-0000-0000B00E0000}"/>
    <cellStyle name="Обычный 3 2 4 4 3 2 3" xfId="2779" xr:uid="{00000000-0005-0000-0000-0000B10E0000}"/>
    <cellStyle name="Обычный 3 2 4 4 3 3" xfId="1034" xr:uid="{00000000-0005-0000-0000-0000B20E0000}"/>
    <cellStyle name="Обычный 3 2 4 4 3 3 2" xfId="6774" xr:uid="{00000000-0005-0000-0000-0000B30E0000}"/>
    <cellStyle name="Обычный 3 2 4 4 3 4" xfId="2452" xr:uid="{00000000-0005-0000-0000-0000B40E0000}"/>
    <cellStyle name="Обычный 3 2 4 4 4" xfId="1035" xr:uid="{00000000-0005-0000-0000-0000B50E0000}"/>
    <cellStyle name="Обычный 3 2 4 4 4 2" xfId="1036" xr:uid="{00000000-0005-0000-0000-0000B60E0000}"/>
    <cellStyle name="Обычный 3 2 4 4 4 2 2" xfId="1846" xr:uid="{00000000-0005-0000-0000-0000B70E0000}"/>
    <cellStyle name="Обычный 3 2 4 4 4 2 2 2" xfId="6776" xr:uid="{00000000-0005-0000-0000-0000B80E0000}"/>
    <cellStyle name="Обычный 3 2 4 4 4 2 3" xfId="2780" xr:uid="{00000000-0005-0000-0000-0000B90E0000}"/>
    <cellStyle name="Обычный 3 2 4 4 4 3" xfId="1614" xr:uid="{00000000-0005-0000-0000-0000BA0E0000}"/>
    <cellStyle name="Обычный 3 2 4 4 4 3 2" xfId="1618" xr:uid="{00000000-0005-0000-0000-0000BB0E0000}"/>
    <cellStyle name="Обычный 3 2 4 4 4 3 2 2" xfId="1635" xr:uid="{00000000-0005-0000-0000-0000BC0E0000}"/>
    <cellStyle name="Обычный 3 2 4 4 4 4" xfId="1636" xr:uid="{00000000-0005-0000-0000-0000BD0E0000}"/>
    <cellStyle name="Обычный 3 2 4 4 4 4 2" xfId="1637" xr:uid="{00000000-0005-0000-0000-0000BE0E0000}"/>
    <cellStyle name="Обычный 3 2 4 4 4 5" xfId="1638" xr:uid="{00000000-0005-0000-0000-0000BF0E0000}"/>
    <cellStyle name="Обычный 3 2 4 4 4 6" xfId="1639" xr:uid="{00000000-0005-0000-0000-0000C00E0000}"/>
    <cellStyle name="Обычный 3 2 4 4 4 7" xfId="1670" xr:uid="{00000000-0005-0000-0000-0000C10E0000}"/>
    <cellStyle name="Обычный 3 2 4 4 4 9" xfId="1671" xr:uid="{00000000-0005-0000-0000-0000C20E0000}"/>
    <cellStyle name="Обычный 3 2 4 4 5" xfId="1037" xr:uid="{00000000-0005-0000-0000-0000C30E0000}"/>
    <cellStyle name="Обычный 3 2 4 4 5 2" xfId="1847" xr:uid="{00000000-0005-0000-0000-0000C40E0000}"/>
    <cellStyle name="Обычный 3 2 4 4 5 2 2" xfId="6777" xr:uid="{00000000-0005-0000-0000-0000C50E0000}"/>
    <cellStyle name="Обычный 3 2 4 4 5 3" xfId="2781" xr:uid="{00000000-0005-0000-0000-0000C60E0000}"/>
    <cellStyle name="Обычный 3 2 4 4 6" xfId="1038" xr:uid="{00000000-0005-0000-0000-0000C70E0000}"/>
    <cellStyle name="Обычный 3 2 4 4 6 2" xfId="6770" xr:uid="{00000000-0005-0000-0000-0000C80E0000}"/>
    <cellStyle name="Обычный 3 2 4 4 7" xfId="2187" xr:uid="{00000000-0005-0000-0000-0000C90E0000}"/>
    <cellStyle name="Обычный 3 2 4 5" xfId="1039" xr:uid="{00000000-0005-0000-0000-0000CA0E0000}"/>
    <cellStyle name="Обычный 3 2 4 5 2" xfId="1040" xr:uid="{00000000-0005-0000-0000-0000CB0E0000}"/>
    <cellStyle name="Обычный 3 2 4 5 2 2" xfId="2782" xr:uid="{00000000-0005-0000-0000-0000CC0E0000}"/>
    <cellStyle name="Обычный 3 2 4 5 3" xfId="1848" xr:uid="{00000000-0005-0000-0000-0000CD0E0000}"/>
    <cellStyle name="Обычный 3 2 4 6" xfId="1041" xr:uid="{00000000-0005-0000-0000-0000CE0E0000}"/>
    <cellStyle name="Обычный 3 2 4 7" xfId="1042" xr:uid="{00000000-0005-0000-0000-0000CF0E0000}"/>
    <cellStyle name="Обычный 3 2 4 7 2" xfId="6749" xr:uid="{00000000-0005-0000-0000-0000D00E0000}"/>
    <cellStyle name="Обычный 3 2 4 8" xfId="2180" xr:uid="{00000000-0005-0000-0000-0000D10E0000}"/>
    <cellStyle name="Обычный 3 2 5" xfId="115" xr:uid="{00000000-0005-0000-0000-0000D20E0000}"/>
    <cellStyle name="Обычный 3 2 5 2" xfId="449" xr:uid="{00000000-0005-0000-0000-0000D30E0000}"/>
    <cellStyle name="Обычный 3 2 5 2 2" xfId="1043" xr:uid="{00000000-0005-0000-0000-0000D40E0000}"/>
    <cellStyle name="Обычный 3 2 5 2 2 2" xfId="5278" xr:uid="{00000000-0005-0000-0000-0000D50E0000}"/>
    <cellStyle name="Обычный 3 2 5 2 3" xfId="2519" xr:uid="{00000000-0005-0000-0000-0000D60E0000}"/>
    <cellStyle name="Обычный 3 2 5 3" xfId="1044" xr:uid="{00000000-0005-0000-0000-0000D70E0000}"/>
    <cellStyle name="Обычный 3 2 5 3 2" xfId="1849" xr:uid="{00000000-0005-0000-0000-0000D80E0000}"/>
    <cellStyle name="Обычный 3 2 5 3 2 2" xfId="6778" xr:uid="{00000000-0005-0000-0000-0000D90E0000}"/>
    <cellStyle name="Обычный 3 2 5 3 3" xfId="2783" xr:uid="{00000000-0005-0000-0000-0000DA0E0000}"/>
    <cellStyle name="Обычный 3 2 5 4" xfId="1045" xr:uid="{00000000-0005-0000-0000-0000DB0E0000}"/>
    <cellStyle name="Обычный 3 2 5 4 2" xfId="5279" xr:uid="{00000000-0005-0000-0000-0000DC0E0000}"/>
    <cellStyle name="Обычный 3 2 5 5" xfId="2189" xr:uid="{00000000-0005-0000-0000-0000DD0E0000}"/>
    <cellStyle name="Обычный 3 2 6" xfId="116" xr:uid="{00000000-0005-0000-0000-0000DE0E0000}"/>
    <cellStyle name="Обычный 3 2 6 2" xfId="450" xr:uid="{00000000-0005-0000-0000-0000DF0E0000}"/>
    <cellStyle name="Обычный 3 2 6 2 2" xfId="1046" xr:uid="{00000000-0005-0000-0000-0000E00E0000}"/>
    <cellStyle name="Обычный 3 2 6 2 2 2" xfId="6780" xr:uid="{00000000-0005-0000-0000-0000E10E0000}"/>
    <cellStyle name="Обычный 3 2 6 2 2 3" xfId="5280" xr:uid="{00000000-0005-0000-0000-0000E20E0000}"/>
    <cellStyle name="Обычный 3 2 6 2 3" xfId="2520" xr:uid="{00000000-0005-0000-0000-0000E30E0000}"/>
    <cellStyle name="Обычный 3 2 6 3" xfId="1047" xr:uid="{00000000-0005-0000-0000-0000E40E0000}"/>
    <cellStyle name="Обычный 3 2 6 3 2" xfId="1850" xr:uid="{00000000-0005-0000-0000-0000E50E0000}"/>
    <cellStyle name="Обычный 3 2 6 3 2 2" xfId="6781" xr:uid="{00000000-0005-0000-0000-0000E60E0000}"/>
    <cellStyle name="Обычный 3 2 6 3 3" xfId="2784" xr:uid="{00000000-0005-0000-0000-0000E70E0000}"/>
    <cellStyle name="Обычный 3 2 6 4" xfId="1048" xr:uid="{00000000-0005-0000-0000-0000E80E0000}"/>
    <cellStyle name="Обычный 3 2 6 4 2" xfId="6779" xr:uid="{00000000-0005-0000-0000-0000E90E0000}"/>
    <cellStyle name="Обычный 3 2 6 5" xfId="2190" xr:uid="{00000000-0005-0000-0000-0000EA0E0000}"/>
    <cellStyle name="Обычный 3 2 7" xfId="1049" xr:uid="{00000000-0005-0000-0000-0000EB0E0000}"/>
    <cellStyle name="Обычный 3 2 7 2" xfId="1050" xr:uid="{00000000-0005-0000-0000-0000EC0E0000}"/>
    <cellStyle name="Обычный 3 2 7 2 2" xfId="2785" xr:uid="{00000000-0005-0000-0000-0000ED0E0000}"/>
    <cellStyle name="Обычный 3 2 7 3" xfId="1851" xr:uid="{00000000-0005-0000-0000-0000EE0E0000}"/>
    <cellStyle name="Обычный 3 2 8" xfId="1051" xr:uid="{00000000-0005-0000-0000-0000EF0E0000}"/>
    <cellStyle name="Обычный 3 2 8 2" xfId="5281" xr:uid="{00000000-0005-0000-0000-0000F00E0000}"/>
    <cellStyle name="Обычный 3 2 9" xfId="1052" xr:uid="{00000000-0005-0000-0000-0000F10E0000}"/>
    <cellStyle name="Обычный 3 2 9 2" xfId="5282" xr:uid="{00000000-0005-0000-0000-0000F20E0000}"/>
    <cellStyle name="Обычный 3 2_Приложение 1_акц_прайс-опт" xfId="117" xr:uid="{00000000-0005-0000-0000-0000F30E0000}"/>
    <cellStyle name="Обычный 3 3" xfId="118" xr:uid="{00000000-0005-0000-0000-0000F40E0000}"/>
    <cellStyle name="Обычный 3 3 2" xfId="119" xr:uid="{00000000-0005-0000-0000-0000F50E0000}"/>
    <cellStyle name="Обычный 3 3 2 2" xfId="120" xr:uid="{00000000-0005-0000-0000-0000F60E0000}"/>
    <cellStyle name="Обычный 3 3 2 2 2" xfId="317" xr:uid="{00000000-0005-0000-0000-0000F70E0000}"/>
    <cellStyle name="Обычный 3 3 2 2 2 2" xfId="593" xr:uid="{00000000-0005-0000-0000-0000F80E0000}"/>
    <cellStyle name="Обычный 3 3 2 2 2 2 2" xfId="1053" xr:uid="{00000000-0005-0000-0000-0000F90E0000}"/>
    <cellStyle name="Обычный 3 3 2 2 2 2 2 2" xfId="6785" xr:uid="{00000000-0005-0000-0000-0000FA0E0000}"/>
    <cellStyle name="Обычный 3 3 2 2 2 2 3" xfId="2521" xr:uid="{00000000-0005-0000-0000-0000FB0E0000}"/>
    <cellStyle name="Обычный 3 3 2 2 2 3" xfId="1054" xr:uid="{00000000-0005-0000-0000-0000FC0E0000}"/>
    <cellStyle name="Обычный 3 3 2 2 2 3 2" xfId="1852" xr:uid="{00000000-0005-0000-0000-0000FD0E0000}"/>
    <cellStyle name="Обычный 3 3 2 2 2 3 2 2" xfId="6786" xr:uid="{00000000-0005-0000-0000-0000FE0E0000}"/>
    <cellStyle name="Обычный 3 3 2 2 2 3 3" xfId="2786" xr:uid="{00000000-0005-0000-0000-0000FF0E0000}"/>
    <cellStyle name="Обычный 3 3 2 2 2 4" xfId="1055" xr:uid="{00000000-0005-0000-0000-0000000F0000}"/>
    <cellStyle name="Обычный 3 3 2 2 2 4 2" xfId="6784" xr:uid="{00000000-0005-0000-0000-0000010F0000}"/>
    <cellStyle name="Обычный 3 3 2 2 2 5" xfId="2193" xr:uid="{00000000-0005-0000-0000-0000020F0000}"/>
    <cellStyle name="Обычный 3 3 2 2 3" xfId="452" xr:uid="{00000000-0005-0000-0000-0000030F0000}"/>
    <cellStyle name="Обычный 3 3 2 2 3 2" xfId="1056" xr:uid="{00000000-0005-0000-0000-0000040F0000}"/>
    <cellStyle name="Обычный 3 3 2 2 3 2 2" xfId="6787" xr:uid="{00000000-0005-0000-0000-0000050F0000}"/>
    <cellStyle name="Обычный 3 3 2 2 3 3" xfId="2396" xr:uid="{00000000-0005-0000-0000-0000060F0000}"/>
    <cellStyle name="Обычный 3 3 2 2 4" xfId="1057" xr:uid="{00000000-0005-0000-0000-0000070F0000}"/>
    <cellStyle name="Обычный 3 3 2 2 4 2" xfId="1853" xr:uid="{00000000-0005-0000-0000-0000080F0000}"/>
    <cellStyle name="Обычный 3 3 2 2 4 2 2" xfId="6788" xr:uid="{00000000-0005-0000-0000-0000090F0000}"/>
    <cellStyle name="Обычный 3 3 2 2 4 3" xfId="2787" xr:uid="{00000000-0005-0000-0000-00000A0F0000}"/>
    <cellStyle name="Обычный 3 3 2 2 5" xfId="1058" xr:uid="{00000000-0005-0000-0000-00000B0F0000}"/>
    <cellStyle name="Обычный 3 3 2 2 5 2" xfId="6783" xr:uid="{00000000-0005-0000-0000-00000C0F0000}"/>
    <cellStyle name="Обычный 3 3 2 2 6" xfId="2192" xr:uid="{00000000-0005-0000-0000-00000D0F0000}"/>
    <cellStyle name="Обычный 3 3 2 3" xfId="318" xr:uid="{00000000-0005-0000-0000-00000E0F0000}"/>
    <cellStyle name="Обычный 3 3 2 3 2" xfId="594" xr:uid="{00000000-0005-0000-0000-00000F0F0000}"/>
    <cellStyle name="Обычный 3 3 2 3 2 2" xfId="1059" xr:uid="{00000000-0005-0000-0000-0000100F0000}"/>
    <cellStyle name="Обычный 3 3 2 3 2 2 2" xfId="6790" xr:uid="{00000000-0005-0000-0000-0000110F0000}"/>
    <cellStyle name="Обычный 3 3 2 3 2 3" xfId="2522" xr:uid="{00000000-0005-0000-0000-0000120F0000}"/>
    <cellStyle name="Обычный 3 3 2 3 3" xfId="1060" xr:uid="{00000000-0005-0000-0000-0000130F0000}"/>
    <cellStyle name="Обычный 3 3 2 3 3 2" xfId="1854" xr:uid="{00000000-0005-0000-0000-0000140F0000}"/>
    <cellStyle name="Обычный 3 3 2 3 3 2 2" xfId="6791" xr:uid="{00000000-0005-0000-0000-0000150F0000}"/>
    <cellStyle name="Обычный 3 3 2 3 3 3" xfId="2788" xr:uid="{00000000-0005-0000-0000-0000160F0000}"/>
    <cellStyle name="Обычный 3 3 2 3 4" xfId="1061" xr:uid="{00000000-0005-0000-0000-0000170F0000}"/>
    <cellStyle name="Обычный 3 3 2 3 4 2" xfId="6789" xr:uid="{00000000-0005-0000-0000-0000180F0000}"/>
    <cellStyle name="Обычный 3 3 2 3 5" xfId="2194" xr:uid="{00000000-0005-0000-0000-0000190F0000}"/>
    <cellStyle name="Обычный 3 3 2 4" xfId="451" xr:uid="{00000000-0005-0000-0000-00001A0F0000}"/>
    <cellStyle name="Обычный 3 3 2 4 2" xfId="1062" xr:uid="{00000000-0005-0000-0000-00001B0F0000}"/>
    <cellStyle name="Обычный 3 3 2 4 2 2" xfId="6792" xr:uid="{00000000-0005-0000-0000-00001C0F0000}"/>
    <cellStyle name="Обычный 3 3 2 4 3" xfId="2395" xr:uid="{00000000-0005-0000-0000-00001D0F0000}"/>
    <cellStyle name="Обычный 3 3 2 5" xfId="1063" xr:uid="{00000000-0005-0000-0000-00001E0F0000}"/>
    <cellStyle name="Обычный 3 3 2 5 2" xfId="1855" xr:uid="{00000000-0005-0000-0000-00001F0F0000}"/>
    <cellStyle name="Обычный 3 3 2 5 2 2" xfId="6793" xr:uid="{00000000-0005-0000-0000-0000200F0000}"/>
    <cellStyle name="Обычный 3 3 2 5 3" xfId="2789" xr:uid="{00000000-0005-0000-0000-0000210F0000}"/>
    <cellStyle name="Обычный 3 3 2 6" xfId="1064" xr:uid="{00000000-0005-0000-0000-0000220F0000}"/>
    <cellStyle name="Обычный 3 3 2 6 2" xfId="6782" xr:uid="{00000000-0005-0000-0000-0000230F0000}"/>
    <cellStyle name="Обычный 3 3 2 7" xfId="2191" xr:uid="{00000000-0005-0000-0000-0000240F0000}"/>
    <cellStyle name="Обычный 3 3 3" xfId="121" xr:uid="{00000000-0005-0000-0000-0000250F0000}"/>
    <cellStyle name="Обычный 3 3 4" xfId="122" xr:uid="{00000000-0005-0000-0000-0000260F0000}"/>
    <cellStyle name="Обычный 3 3 4 2" xfId="319" xr:uid="{00000000-0005-0000-0000-0000270F0000}"/>
    <cellStyle name="Обычный 3 3 4 2 2" xfId="595" xr:uid="{00000000-0005-0000-0000-0000280F0000}"/>
    <cellStyle name="Обычный 3 3 4 2 2 2" xfId="1065" xr:uid="{00000000-0005-0000-0000-0000290F0000}"/>
    <cellStyle name="Обычный 3 3 4 2 2 2 2" xfId="5283" xr:uid="{00000000-0005-0000-0000-00002A0F0000}"/>
    <cellStyle name="Обычный 3 3 4 2 2 3" xfId="2523" xr:uid="{00000000-0005-0000-0000-00002B0F0000}"/>
    <cellStyle name="Обычный 3 3 4 2 3" xfId="1066" xr:uid="{00000000-0005-0000-0000-00002C0F0000}"/>
    <cellStyle name="Обычный 3 3 4 2 3 2" xfId="1856" xr:uid="{00000000-0005-0000-0000-00002D0F0000}"/>
    <cellStyle name="Обычный 3 3 4 2 3 2 2" xfId="6795" xr:uid="{00000000-0005-0000-0000-00002E0F0000}"/>
    <cellStyle name="Обычный 3 3 4 2 3 3" xfId="2790" xr:uid="{00000000-0005-0000-0000-00002F0F0000}"/>
    <cellStyle name="Обычный 3 3 4 2 4" xfId="1067" xr:uid="{00000000-0005-0000-0000-0000300F0000}"/>
    <cellStyle name="Обычный 3 3 4 2 4 2" xfId="6794" xr:uid="{00000000-0005-0000-0000-0000310F0000}"/>
    <cellStyle name="Обычный 3 3 4 2 5" xfId="2196" xr:uid="{00000000-0005-0000-0000-0000320F0000}"/>
    <cellStyle name="Обычный 3 3 4 3" xfId="453" xr:uid="{00000000-0005-0000-0000-0000330F0000}"/>
    <cellStyle name="Обычный 3 3 4 3 2" xfId="1068" xr:uid="{00000000-0005-0000-0000-0000340F0000}"/>
    <cellStyle name="Обычный 3 3 4 3 2 2" xfId="5285" xr:uid="{00000000-0005-0000-0000-0000350F0000}"/>
    <cellStyle name="Обычный 3 3 4 3 2 3" xfId="5284" xr:uid="{00000000-0005-0000-0000-0000360F0000}"/>
    <cellStyle name="Обычный 3 3 4 3 3" xfId="5286" xr:uid="{00000000-0005-0000-0000-0000370F0000}"/>
    <cellStyle name="Обычный 3 3 4 3 4" xfId="2397" xr:uid="{00000000-0005-0000-0000-0000380F0000}"/>
    <cellStyle name="Обычный 3 3 4 4" xfId="1069" xr:uid="{00000000-0005-0000-0000-0000390F0000}"/>
    <cellStyle name="Обычный 3 3 4 4 2" xfId="1857" xr:uid="{00000000-0005-0000-0000-00003A0F0000}"/>
    <cellStyle name="Обычный 3 3 4 4 2 2" xfId="5287" xr:uid="{00000000-0005-0000-0000-00003B0F0000}"/>
    <cellStyle name="Обычный 3 3 4 4 3" xfId="2791" xr:uid="{00000000-0005-0000-0000-00003C0F0000}"/>
    <cellStyle name="Обычный 3 3 4 5" xfId="1070" xr:uid="{00000000-0005-0000-0000-00003D0F0000}"/>
    <cellStyle name="Обычный 3 3 4 5 2" xfId="5288" xr:uid="{00000000-0005-0000-0000-00003E0F0000}"/>
    <cellStyle name="Обычный 3 3 4 6" xfId="2195" xr:uid="{00000000-0005-0000-0000-00003F0F0000}"/>
    <cellStyle name="Обычный 3 3 5" xfId="5289" xr:uid="{00000000-0005-0000-0000-0000400F0000}"/>
    <cellStyle name="Обычный 3 3 6" xfId="5290" xr:uid="{00000000-0005-0000-0000-0000410F0000}"/>
    <cellStyle name="Обычный 3 4" xfId="123" xr:uid="{00000000-0005-0000-0000-0000420F0000}"/>
    <cellStyle name="Обычный 3 4 10" xfId="5291" xr:uid="{00000000-0005-0000-0000-0000430F0000}"/>
    <cellStyle name="Обычный 3 4 10 2" xfId="5292" xr:uid="{00000000-0005-0000-0000-0000440F0000}"/>
    <cellStyle name="Обычный 3 4 10 2 2" xfId="5293" xr:uid="{00000000-0005-0000-0000-0000450F0000}"/>
    <cellStyle name="Обычный 3 4 10 3" xfId="5294" xr:uid="{00000000-0005-0000-0000-0000460F0000}"/>
    <cellStyle name="Обычный 3 4 10 3 2" xfId="5295" xr:uid="{00000000-0005-0000-0000-0000470F0000}"/>
    <cellStyle name="Обычный 3 4 10 4" xfId="5296" xr:uid="{00000000-0005-0000-0000-0000480F0000}"/>
    <cellStyle name="Обычный 3 4 10 5" xfId="5297" xr:uid="{00000000-0005-0000-0000-0000490F0000}"/>
    <cellStyle name="Обычный 3 4 10 6" xfId="5298" xr:uid="{00000000-0005-0000-0000-00004A0F0000}"/>
    <cellStyle name="Обычный 3 4 11" xfId="5299" xr:uid="{00000000-0005-0000-0000-00004B0F0000}"/>
    <cellStyle name="Обычный 3 4 11 2" xfId="5300" xr:uid="{00000000-0005-0000-0000-00004C0F0000}"/>
    <cellStyle name="Обычный 3 4 11 3" xfId="5301" xr:uid="{00000000-0005-0000-0000-00004D0F0000}"/>
    <cellStyle name="Обычный 3 4 12" xfId="5302" xr:uid="{00000000-0005-0000-0000-00004E0F0000}"/>
    <cellStyle name="Обычный 3 4 12 2" xfId="5303" xr:uid="{00000000-0005-0000-0000-00004F0F0000}"/>
    <cellStyle name="Обычный 3 4 12 2 2" xfId="5304" xr:uid="{00000000-0005-0000-0000-0000500F0000}"/>
    <cellStyle name="Обычный 3 4 12 3" xfId="5305" xr:uid="{00000000-0005-0000-0000-0000510F0000}"/>
    <cellStyle name="Обычный 3 4 13" xfId="5306" xr:uid="{00000000-0005-0000-0000-0000520F0000}"/>
    <cellStyle name="Обычный 3 4 13 2" xfId="5307" xr:uid="{00000000-0005-0000-0000-0000530F0000}"/>
    <cellStyle name="Обычный 3 4 13 2 2" xfId="5308" xr:uid="{00000000-0005-0000-0000-0000540F0000}"/>
    <cellStyle name="Обычный 3 4 13 3" xfId="5309" xr:uid="{00000000-0005-0000-0000-0000550F0000}"/>
    <cellStyle name="Обычный 3 4 14" xfId="5310" xr:uid="{00000000-0005-0000-0000-0000560F0000}"/>
    <cellStyle name="Обычный 3 4 14 2" xfId="5311" xr:uid="{00000000-0005-0000-0000-0000570F0000}"/>
    <cellStyle name="Обычный 3 4 15" xfId="5312" xr:uid="{00000000-0005-0000-0000-0000580F0000}"/>
    <cellStyle name="Обычный 3 4 15 2" xfId="5313" xr:uid="{00000000-0005-0000-0000-0000590F0000}"/>
    <cellStyle name="Обычный 3 4 16" xfId="5314" xr:uid="{00000000-0005-0000-0000-00005A0F0000}"/>
    <cellStyle name="Обычный 3 4 16 2" xfId="5315" xr:uid="{00000000-0005-0000-0000-00005B0F0000}"/>
    <cellStyle name="Обычный 3 4 17" xfId="5316" xr:uid="{00000000-0005-0000-0000-00005C0F0000}"/>
    <cellStyle name="Обычный 3 4 17 2" xfId="5317" xr:uid="{00000000-0005-0000-0000-00005D0F0000}"/>
    <cellStyle name="Обычный 3 4 18" xfId="5318" xr:uid="{00000000-0005-0000-0000-00005E0F0000}"/>
    <cellStyle name="Обычный 3 4 18 2" xfId="5319" xr:uid="{00000000-0005-0000-0000-00005F0F0000}"/>
    <cellStyle name="Обычный 3 4 18 3" xfId="5320" xr:uid="{00000000-0005-0000-0000-0000600F0000}"/>
    <cellStyle name="Обычный 3 4 18 4" xfId="5321" xr:uid="{00000000-0005-0000-0000-0000610F0000}"/>
    <cellStyle name="Обычный 3 4 18 5" xfId="5322" xr:uid="{00000000-0005-0000-0000-0000620F0000}"/>
    <cellStyle name="Обычный 3 4 18 6" xfId="5323" xr:uid="{00000000-0005-0000-0000-0000630F0000}"/>
    <cellStyle name="Обычный 3 4 19" xfId="5324" xr:uid="{00000000-0005-0000-0000-0000640F0000}"/>
    <cellStyle name="Обычный 3 4 2" xfId="124" xr:uid="{00000000-0005-0000-0000-0000650F0000}"/>
    <cellStyle name="Обычный 3 4 2 2" xfId="125" xr:uid="{00000000-0005-0000-0000-0000660F0000}"/>
    <cellStyle name="Обычный 3 4 2 2 2" xfId="126" xr:uid="{00000000-0005-0000-0000-0000670F0000}"/>
    <cellStyle name="Обычный 3 4 2 2 2 2" xfId="455" xr:uid="{00000000-0005-0000-0000-0000680F0000}"/>
    <cellStyle name="Обычный 3 4 2 2 2 2 2" xfId="1071" xr:uid="{00000000-0005-0000-0000-0000690F0000}"/>
    <cellStyle name="Обычный 3 4 2 2 2 2 2 2" xfId="5326" xr:uid="{00000000-0005-0000-0000-00006A0F0000}"/>
    <cellStyle name="Обычный 3 4 2 2 2 2 2 2 2" xfId="5327" xr:uid="{00000000-0005-0000-0000-00006B0F0000}"/>
    <cellStyle name="Обычный 3 4 2 2 2 2 2 2 3" xfId="5328" xr:uid="{00000000-0005-0000-0000-00006C0F0000}"/>
    <cellStyle name="Обычный 3 4 2 2 2 2 2 2 4" xfId="5329" xr:uid="{00000000-0005-0000-0000-00006D0F0000}"/>
    <cellStyle name="Обычный 3 4 2 2 2 2 2 3" xfId="5330" xr:uid="{00000000-0005-0000-0000-00006E0F0000}"/>
    <cellStyle name="Обычный 3 4 2 2 2 2 2 3 2" xfId="5331" xr:uid="{00000000-0005-0000-0000-00006F0F0000}"/>
    <cellStyle name="Обычный 3 4 2 2 2 2 2 4" xfId="5332" xr:uid="{00000000-0005-0000-0000-0000700F0000}"/>
    <cellStyle name="Обычный 3 4 2 2 2 2 2 5" xfId="5325" xr:uid="{00000000-0005-0000-0000-0000710F0000}"/>
    <cellStyle name="Обычный 3 4 2 2 2 2 3" xfId="5333" xr:uid="{00000000-0005-0000-0000-0000720F0000}"/>
    <cellStyle name="Обычный 3 4 2 2 2 2 4" xfId="2525" xr:uid="{00000000-0005-0000-0000-0000730F0000}"/>
    <cellStyle name="Обычный 3 4 2 2 2 3" xfId="1072" xr:uid="{00000000-0005-0000-0000-0000740F0000}"/>
    <cellStyle name="Обычный 3 4 2 2 2 3 2" xfId="1858" xr:uid="{00000000-0005-0000-0000-0000750F0000}"/>
    <cellStyle name="Обычный 3 4 2 2 2 3 2 2" xfId="6797" xr:uid="{00000000-0005-0000-0000-0000760F0000}"/>
    <cellStyle name="Обычный 3 4 2 2 2 3 3" xfId="2792" xr:uid="{00000000-0005-0000-0000-0000770F0000}"/>
    <cellStyle name="Обычный 3 4 2 2 2 4" xfId="1073" xr:uid="{00000000-0005-0000-0000-0000780F0000}"/>
    <cellStyle name="Обычный 3 4 2 2 2 4 2" xfId="6796" xr:uid="{00000000-0005-0000-0000-0000790F0000}"/>
    <cellStyle name="Обычный 3 4 2 2 2 5" xfId="2198" xr:uid="{00000000-0005-0000-0000-00007A0F0000}"/>
    <cellStyle name="Обычный 3 4 2 2 3" xfId="454" xr:uid="{00000000-0005-0000-0000-00007B0F0000}"/>
    <cellStyle name="Обычный 3 4 2 2 3 2" xfId="1074" xr:uid="{00000000-0005-0000-0000-00007C0F0000}"/>
    <cellStyle name="Обычный 3 4 2 2 3 2 2" xfId="5335" xr:uid="{00000000-0005-0000-0000-00007D0F0000}"/>
    <cellStyle name="Обычный 3 4 2 2 3 2 3" xfId="5336" xr:uid="{00000000-0005-0000-0000-00007E0F0000}"/>
    <cellStyle name="Обычный 3 4 2 2 3 2 4" xfId="5334" xr:uid="{00000000-0005-0000-0000-00007F0F0000}"/>
    <cellStyle name="Обычный 3 4 2 2 3 3" xfId="5337" xr:uid="{00000000-0005-0000-0000-0000800F0000}"/>
    <cellStyle name="Обычный 3 4 2 2 3 4" xfId="2524" xr:uid="{00000000-0005-0000-0000-0000810F0000}"/>
    <cellStyle name="Обычный 3 4 2 2 4" xfId="1075" xr:uid="{00000000-0005-0000-0000-0000820F0000}"/>
    <cellStyle name="Обычный 3 4 2 2 4 2" xfId="1859" xr:uid="{00000000-0005-0000-0000-0000830F0000}"/>
    <cellStyle name="Обычный 3 4 2 2 4 2 10" xfId="5338" xr:uid="{00000000-0005-0000-0000-0000840F0000}"/>
    <cellStyle name="Обычный 3 4 2 2 4 2 2" xfId="5339" xr:uid="{00000000-0005-0000-0000-0000850F0000}"/>
    <cellStyle name="Обычный 3 4 2 2 4 2 2 2" xfId="5340" xr:uid="{00000000-0005-0000-0000-0000860F0000}"/>
    <cellStyle name="Обычный 3 4 2 2 4 2 3" xfId="5341" xr:uid="{00000000-0005-0000-0000-0000870F0000}"/>
    <cellStyle name="Обычный 3 4 2 2 4 2 4" xfId="5342" xr:uid="{00000000-0005-0000-0000-0000880F0000}"/>
    <cellStyle name="Обычный 3 4 2 2 4 2 5" xfId="5343" xr:uid="{00000000-0005-0000-0000-0000890F0000}"/>
    <cellStyle name="Обычный 3 4 2 2 4 2 6" xfId="5344" xr:uid="{00000000-0005-0000-0000-00008A0F0000}"/>
    <cellStyle name="Обычный 3 4 2 2 4 2 7" xfId="5345" xr:uid="{00000000-0005-0000-0000-00008B0F0000}"/>
    <cellStyle name="Обычный 3 4 2 2 4 2 8" xfId="5346" xr:uid="{00000000-0005-0000-0000-00008C0F0000}"/>
    <cellStyle name="Обычный 3 4 2 2 4 2 8 2" xfId="5347" xr:uid="{00000000-0005-0000-0000-00008D0F0000}"/>
    <cellStyle name="Обычный 3 4 2 2 4 2 9" xfId="5348" xr:uid="{00000000-0005-0000-0000-00008E0F0000}"/>
    <cellStyle name="Обычный 3 4 2 2 4 3" xfId="5349" xr:uid="{00000000-0005-0000-0000-00008F0F0000}"/>
    <cellStyle name="Обычный 3 4 2 2 4 3 2" xfId="5350" xr:uid="{00000000-0005-0000-0000-0000900F0000}"/>
    <cellStyle name="Обычный 3 4 2 2 4 3 3" xfId="5351" xr:uid="{00000000-0005-0000-0000-0000910F0000}"/>
    <cellStyle name="Обычный 3 4 2 2 4 3 4" xfId="5352" xr:uid="{00000000-0005-0000-0000-0000920F0000}"/>
    <cellStyle name="Обычный 3 4 2 2 4 3 5" xfId="5353" xr:uid="{00000000-0005-0000-0000-0000930F0000}"/>
    <cellStyle name="Обычный 3 4 2 2 4 3 6" xfId="5354" xr:uid="{00000000-0005-0000-0000-0000940F0000}"/>
    <cellStyle name="Обычный 3 4 2 2 4 3 7" xfId="5355" xr:uid="{00000000-0005-0000-0000-0000950F0000}"/>
    <cellStyle name="Обычный 3 4 2 2 4 4" xfId="5356" xr:uid="{00000000-0005-0000-0000-0000960F0000}"/>
    <cellStyle name="Обычный 3 4 2 2 4 5" xfId="2793" xr:uid="{00000000-0005-0000-0000-0000970F0000}"/>
    <cellStyle name="Обычный 3 4 2 2 5" xfId="1076" xr:uid="{00000000-0005-0000-0000-0000980F0000}"/>
    <cellStyle name="Обычный 3 4 2 2 5 2" xfId="5358" xr:uid="{00000000-0005-0000-0000-0000990F0000}"/>
    <cellStyle name="Обычный 3 4 2 2 5 3" xfId="5357" xr:uid="{00000000-0005-0000-0000-00009A0F0000}"/>
    <cellStyle name="Обычный 3 4 2 2 6" xfId="5359" xr:uid="{00000000-0005-0000-0000-00009B0F0000}"/>
    <cellStyle name="Обычный 3 4 2 2 7" xfId="2197" xr:uid="{00000000-0005-0000-0000-00009C0F0000}"/>
    <cellStyle name="Обычный 3 4 2 3" xfId="127" xr:uid="{00000000-0005-0000-0000-00009D0F0000}"/>
    <cellStyle name="Обычный 3 4 2 3 2" xfId="456" xr:uid="{00000000-0005-0000-0000-00009E0F0000}"/>
    <cellStyle name="Обычный 3 4 2 3 2 2" xfId="1077" xr:uid="{00000000-0005-0000-0000-00009F0F0000}"/>
    <cellStyle name="Обычный 3 4 2 3 2 2 10" xfId="5361" xr:uid="{00000000-0005-0000-0000-0000A00F0000}"/>
    <cellStyle name="Обычный 3 4 2 3 2 2 10 2" xfId="5362" xr:uid="{00000000-0005-0000-0000-0000A10F0000}"/>
    <cellStyle name="Обычный 3 4 2 3 2 2 10 2 2" xfId="5363" xr:uid="{00000000-0005-0000-0000-0000A20F0000}"/>
    <cellStyle name="Обычный 3 4 2 3 2 2 10 2 2 2" xfId="5364" xr:uid="{00000000-0005-0000-0000-0000A30F0000}"/>
    <cellStyle name="Обычный 3 4 2 3 2 2 10 2 3" xfId="5365" xr:uid="{00000000-0005-0000-0000-0000A40F0000}"/>
    <cellStyle name="Обычный 3 4 2 3 2 2 10 3" xfId="5366" xr:uid="{00000000-0005-0000-0000-0000A50F0000}"/>
    <cellStyle name="Обычный 3 4 2 3 2 2 10 3 2" xfId="5367" xr:uid="{00000000-0005-0000-0000-0000A60F0000}"/>
    <cellStyle name="Обычный 3 4 2 3 2 2 10 4" xfId="5368" xr:uid="{00000000-0005-0000-0000-0000A70F0000}"/>
    <cellStyle name="Обычный 3 4 2 3 2 2 10 4 2" xfId="5369" xr:uid="{00000000-0005-0000-0000-0000A80F0000}"/>
    <cellStyle name="Обычный 3 4 2 3 2 2 10 4 2 2" xfId="5370" xr:uid="{00000000-0005-0000-0000-0000A90F0000}"/>
    <cellStyle name="Обычный 3 4 2 3 2 2 10 4 3" xfId="5371" xr:uid="{00000000-0005-0000-0000-0000AA0F0000}"/>
    <cellStyle name="Обычный 3 4 2 3 2 2 10 5" xfId="5372" xr:uid="{00000000-0005-0000-0000-0000AB0F0000}"/>
    <cellStyle name="Обычный 3 4 2 3 2 2 11" xfId="5373" xr:uid="{00000000-0005-0000-0000-0000AC0F0000}"/>
    <cellStyle name="Обычный 3 4 2 3 2 2 11 2" xfId="5374" xr:uid="{00000000-0005-0000-0000-0000AD0F0000}"/>
    <cellStyle name="Обычный 3 4 2 3 2 2 11 2 2" xfId="5375" xr:uid="{00000000-0005-0000-0000-0000AE0F0000}"/>
    <cellStyle name="Обычный 3 4 2 3 2 2 11 3" xfId="5376" xr:uid="{00000000-0005-0000-0000-0000AF0F0000}"/>
    <cellStyle name="Обычный 3 4 2 3 2 2 12" xfId="5377" xr:uid="{00000000-0005-0000-0000-0000B00F0000}"/>
    <cellStyle name="Обычный 3 4 2 3 2 2 12 2" xfId="5378" xr:uid="{00000000-0005-0000-0000-0000B10F0000}"/>
    <cellStyle name="Обычный 3 4 2 3 2 2 12 2 2" xfId="5379" xr:uid="{00000000-0005-0000-0000-0000B20F0000}"/>
    <cellStyle name="Обычный 3 4 2 3 2 2 12 3" xfId="5380" xr:uid="{00000000-0005-0000-0000-0000B30F0000}"/>
    <cellStyle name="Обычный 3 4 2 3 2 2 13" xfId="5381" xr:uid="{00000000-0005-0000-0000-0000B40F0000}"/>
    <cellStyle name="Обычный 3 4 2 3 2 2 14" xfId="5360" xr:uid="{00000000-0005-0000-0000-0000B50F0000}"/>
    <cellStyle name="Обычный 3 4 2 3 2 2 2" xfId="5382" xr:uid="{00000000-0005-0000-0000-0000B60F0000}"/>
    <cellStyle name="Обычный 3 4 2 3 2 2 2 2" xfId="5383" xr:uid="{00000000-0005-0000-0000-0000B70F0000}"/>
    <cellStyle name="Обычный 3 4 2 3 2 2 2 2 2" xfId="5384" xr:uid="{00000000-0005-0000-0000-0000B80F0000}"/>
    <cellStyle name="Обычный 3 4 2 3 2 2 2 3" xfId="5385" xr:uid="{00000000-0005-0000-0000-0000B90F0000}"/>
    <cellStyle name="Обычный 3 4 2 3 2 2 3" xfId="5386" xr:uid="{00000000-0005-0000-0000-0000BA0F0000}"/>
    <cellStyle name="Обычный 3 4 2 3 2 2 3 2" xfId="5387" xr:uid="{00000000-0005-0000-0000-0000BB0F0000}"/>
    <cellStyle name="Обычный 3 4 2 3 2 2 4" xfId="5388" xr:uid="{00000000-0005-0000-0000-0000BC0F0000}"/>
    <cellStyle name="Обычный 3 4 2 3 2 2 4 2" xfId="5389" xr:uid="{00000000-0005-0000-0000-0000BD0F0000}"/>
    <cellStyle name="Обычный 3 4 2 3 2 2 4 2 2" xfId="5390" xr:uid="{00000000-0005-0000-0000-0000BE0F0000}"/>
    <cellStyle name="Обычный 3 4 2 3 2 2 4 2 2 2" xfId="5391" xr:uid="{00000000-0005-0000-0000-0000BF0F0000}"/>
    <cellStyle name="Обычный 3 4 2 3 2 2 4 2 3" xfId="5392" xr:uid="{00000000-0005-0000-0000-0000C00F0000}"/>
    <cellStyle name="Обычный 3 4 2 3 2 2 4 3" xfId="5393" xr:uid="{00000000-0005-0000-0000-0000C10F0000}"/>
    <cellStyle name="Обычный 3 4 2 3 2 2 5" xfId="5394" xr:uid="{00000000-0005-0000-0000-0000C20F0000}"/>
    <cellStyle name="Обычный 3 4 2 3 2 2 5 2" xfId="5395" xr:uid="{00000000-0005-0000-0000-0000C30F0000}"/>
    <cellStyle name="Обычный 3 4 2 3 2 2 5 2 2" xfId="5396" xr:uid="{00000000-0005-0000-0000-0000C40F0000}"/>
    <cellStyle name="Обычный 3 4 2 3 2 2 5 3" xfId="5397" xr:uid="{00000000-0005-0000-0000-0000C50F0000}"/>
    <cellStyle name="Обычный 3 4 2 3 2 2 5 3 2" xfId="5398" xr:uid="{00000000-0005-0000-0000-0000C60F0000}"/>
    <cellStyle name="Обычный 3 4 2 3 2 2 5 4" xfId="5399" xr:uid="{00000000-0005-0000-0000-0000C70F0000}"/>
    <cellStyle name="Обычный 3 4 2 3 2 2 6" xfId="5400" xr:uid="{00000000-0005-0000-0000-0000C80F0000}"/>
    <cellStyle name="Обычный 3 4 2 3 2 2 6 2" xfId="5401" xr:uid="{00000000-0005-0000-0000-0000C90F0000}"/>
    <cellStyle name="Обычный 3 4 2 3 2 2 7" xfId="5402" xr:uid="{00000000-0005-0000-0000-0000CA0F0000}"/>
    <cellStyle name="Обычный 3 4 2 3 2 2 7 2" xfId="5403" xr:uid="{00000000-0005-0000-0000-0000CB0F0000}"/>
    <cellStyle name="Обычный 3 4 2 3 2 2 8" xfId="5404" xr:uid="{00000000-0005-0000-0000-0000CC0F0000}"/>
    <cellStyle name="Обычный 3 4 2 3 2 2 8 2" xfId="5405" xr:uid="{00000000-0005-0000-0000-0000CD0F0000}"/>
    <cellStyle name="Обычный 3 4 2 3 2 2 8 2 2" xfId="5406" xr:uid="{00000000-0005-0000-0000-0000CE0F0000}"/>
    <cellStyle name="Обычный 3 4 2 3 2 2 8 3" xfId="5407" xr:uid="{00000000-0005-0000-0000-0000CF0F0000}"/>
    <cellStyle name="Обычный 3 4 2 3 2 2 9" xfId="5408" xr:uid="{00000000-0005-0000-0000-0000D00F0000}"/>
    <cellStyle name="Обычный 3 4 2 3 2 2 9 2" xfId="5409" xr:uid="{00000000-0005-0000-0000-0000D10F0000}"/>
    <cellStyle name="Обычный 3 4 2 3 2 2 9 2 2" xfId="5410" xr:uid="{00000000-0005-0000-0000-0000D20F0000}"/>
    <cellStyle name="Обычный 3 4 2 3 2 2 9 2 2 2" xfId="5411" xr:uid="{00000000-0005-0000-0000-0000D30F0000}"/>
    <cellStyle name="Обычный 3 4 2 3 2 2 9 2 2 2 2" xfId="5412" xr:uid="{00000000-0005-0000-0000-0000D40F0000}"/>
    <cellStyle name="Обычный 3 4 2 3 2 2 9 2 2 3" xfId="5413" xr:uid="{00000000-0005-0000-0000-0000D50F0000}"/>
    <cellStyle name="Обычный 3 4 2 3 2 2 9 2 3" xfId="5414" xr:uid="{00000000-0005-0000-0000-0000D60F0000}"/>
    <cellStyle name="Обычный 3 4 2 3 2 2 9 2 3 2" xfId="5415" xr:uid="{00000000-0005-0000-0000-0000D70F0000}"/>
    <cellStyle name="Обычный 3 4 2 3 2 2 9 2 4" xfId="5416" xr:uid="{00000000-0005-0000-0000-0000D80F0000}"/>
    <cellStyle name="Обычный 3 4 2 3 2 2 9 2 4 2" xfId="5417" xr:uid="{00000000-0005-0000-0000-0000D90F0000}"/>
    <cellStyle name="Обычный 3 4 2 3 2 2 9 2 4 2 2" xfId="5418" xr:uid="{00000000-0005-0000-0000-0000DA0F0000}"/>
    <cellStyle name="Обычный 3 4 2 3 2 2 9 2 4 3" xfId="5419" xr:uid="{00000000-0005-0000-0000-0000DB0F0000}"/>
    <cellStyle name="Обычный 3 4 2 3 2 2 9 2 5" xfId="5420" xr:uid="{00000000-0005-0000-0000-0000DC0F0000}"/>
    <cellStyle name="Обычный 3 4 2 3 2 2 9 3" xfId="5421" xr:uid="{00000000-0005-0000-0000-0000DD0F0000}"/>
    <cellStyle name="Обычный 3 4 2 3 2 2 9 3 2" xfId="5422" xr:uid="{00000000-0005-0000-0000-0000DE0F0000}"/>
    <cellStyle name="Обычный 3 4 2 3 2 2 9 3 2 2" xfId="5423" xr:uid="{00000000-0005-0000-0000-0000DF0F0000}"/>
    <cellStyle name="Обычный 3 4 2 3 2 2 9 3 3" xfId="5424" xr:uid="{00000000-0005-0000-0000-0000E00F0000}"/>
    <cellStyle name="Обычный 3 4 2 3 2 2 9 4" xfId="5425" xr:uid="{00000000-0005-0000-0000-0000E10F0000}"/>
    <cellStyle name="Обычный 3 4 2 3 2 2 9 4 2" xfId="5426" xr:uid="{00000000-0005-0000-0000-0000E20F0000}"/>
    <cellStyle name="Обычный 3 4 2 3 2 2 9 5" xfId="5427" xr:uid="{00000000-0005-0000-0000-0000E30F0000}"/>
    <cellStyle name="Обычный 3 4 2 3 2 2 9 5 2" xfId="5428" xr:uid="{00000000-0005-0000-0000-0000E40F0000}"/>
    <cellStyle name="Обычный 3 4 2 3 2 2 9 5 2 2" xfId="5429" xr:uid="{00000000-0005-0000-0000-0000E50F0000}"/>
    <cellStyle name="Обычный 3 4 2 3 2 2 9 5 3" xfId="5430" xr:uid="{00000000-0005-0000-0000-0000E60F0000}"/>
    <cellStyle name="Обычный 3 4 2 3 2 2 9 6" xfId="5431" xr:uid="{00000000-0005-0000-0000-0000E70F0000}"/>
    <cellStyle name="Обычный 3 4 2 3 2 3" xfId="5432" xr:uid="{00000000-0005-0000-0000-0000E80F0000}"/>
    <cellStyle name="Обычный 3 4 2 3 2 4" xfId="2526" xr:uid="{00000000-0005-0000-0000-0000E90F0000}"/>
    <cellStyle name="Обычный 3 4 2 3 3" xfId="1078" xr:uid="{00000000-0005-0000-0000-0000EA0F0000}"/>
    <cellStyle name="Обычный 3 4 2 3 3 2" xfId="1860" xr:uid="{00000000-0005-0000-0000-0000EB0F0000}"/>
    <cellStyle name="Обычный 3 4 2 3 3 2 2" xfId="6799" xr:uid="{00000000-0005-0000-0000-0000EC0F0000}"/>
    <cellStyle name="Обычный 3 4 2 3 3 3" xfId="2794" xr:uid="{00000000-0005-0000-0000-0000ED0F0000}"/>
    <cellStyle name="Обычный 3 4 2 3 4" xfId="1079" xr:uid="{00000000-0005-0000-0000-0000EE0F0000}"/>
    <cellStyle name="Обычный 3 4 2 3 4 2" xfId="6798" xr:uid="{00000000-0005-0000-0000-0000EF0F0000}"/>
    <cellStyle name="Обычный 3 4 2 3 5" xfId="2199" xr:uid="{00000000-0005-0000-0000-0000F00F0000}"/>
    <cellStyle name="Обычный 3 4 2 4" xfId="128" xr:uid="{00000000-0005-0000-0000-0000F10F0000}"/>
    <cellStyle name="Обычный 3 4 2 4 2" xfId="457" xr:uid="{00000000-0005-0000-0000-0000F20F0000}"/>
    <cellStyle name="Обычный 3 4 2 4 2 2" xfId="1080" xr:uid="{00000000-0005-0000-0000-0000F30F0000}"/>
    <cellStyle name="Обычный 3 4 2 4 2 2 2" xfId="6801" xr:uid="{00000000-0005-0000-0000-0000F40F0000}"/>
    <cellStyle name="Обычный 3 4 2 4 2 3" xfId="2527" xr:uid="{00000000-0005-0000-0000-0000F50F0000}"/>
    <cellStyle name="Обычный 3 4 2 4 3" xfId="1081" xr:uid="{00000000-0005-0000-0000-0000F60F0000}"/>
    <cellStyle name="Обычный 3 4 2 4 3 2" xfId="1861" xr:uid="{00000000-0005-0000-0000-0000F70F0000}"/>
    <cellStyle name="Обычный 3 4 2 4 3 2 2" xfId="6802" xr:uid="{00000000-0005-0000-0000-0000F80F0000}"/>
    <cellStyle name="Обычный 3 4 2 4 3 3" xfId="2795" xr:uid="{00000000-0005-0000-0000-0000F90F0000}"/>
    <cellStyle name="Обычный 3 4 2 4 4" xfId="1082" xr:uid="{00000000-0005-0000-0000-0000FA0F0000}"/>
    <cellStyle name="Обычный 3 4 2 4 4 2" xfId="6800" xr:uid="{00000000-0005-0000-0000-0000FB0F0000}"/>
    <cellStyle name="Обычный 3 4 2 4 5" xfId="2200" xr:uid="{00000000-0005-0000-0000-0000FC0F0000}"/>
    <cellStyle name="Обычный 3 4 2 5" xfId="129" xr:uid="{00000000-0005-0000-0000-0000FD0F0000}"/>
    <cellStyle name="Обычный 3 4 2 5 2" xfId="458" xr:uid="{00000000-0005-0000-0000-0000FE0F0000}"/>
    <cellStyle name="Обычный 3 4 2 5 2 2" xfId="1083" xr:uid="{00000000-0005-0000-0000-0000FF0F0000}"/>
    <cellStyle name="Обычный 3 4 2 5 2 2 2" xfId="5434" xr:uid="{00000000-0005-0000-0000-000000100000}"/>
    <cellStyle name="Обычный 3 4 2 5 2 2 2 2" xfId="5435" xr:uid="{00000000-0005-0000-0000-000001100000}"/>
    <cellStyle name="Обычный 3 4 2 5 2 2 3" xfId="5436" xr:uid="{00000000-0005-0000-0000-000002100000}"/>
    <cellStyle name="Обычный 3 4 2 5 2 2 3 2" xfId="5437" xr:uid="{00000000-0005-0000-0000-000003100000}"/>
    <cellStyle name="Обычный 3 4 2 5 2 2 3 2 2" xfId="5438" xr:uid="{00000000-0005-0000-0000-000004100000}"/>
    <cellStyle name="Обычный 3 4 2 5 2 2 3 2 2 2" xfId="5439" xr:uid="{00000000-0005-0000-0000-000005100000}"/>
    <cellStyle name="Обычный 3 4 2 5 2 2 3 2 3" xfId="5440" xr:uid="{00000000-0005-0000-0000-000006100000}"/>
    <cellStyle name="Обычный 3 4 2 5 2 2 3 3" xfId="5441" xr:uid="{00000000-0005-0000-0000-000007100000}"/>
    <cellStyle name="Обычный 3 4 2 5 2 2 4" xfId="5442" xr:uid="{00000000-0005-0000-0000-000008100000}"/>
    <cellStyle name="Обычный 3 4 2 5 2 2 5" xfId="5433" xr:uid="{00000000-0005-0000-0000-000009100000}"/>
    <cellStyle name="Обычный 3 4 2 5 2 3" xfId="5443" xr:uid="{00000000-0005-0000-0000-00000A100000}"/>
    <cellStyle name="Обычный 3 4 2 5 2 4" xfId="2528" xr:uid="{00000000-0005-0000-0000-00000B100000}"/>
    <cellStyle name="Обычный 3 4 2 5 3" xfId="1084" xr:uid="{00000000-0005-0000-0000-00000C100000}"/>
    <cellStyle name="Обычный 3 4 2 5 3 2" xfId="1862" xr:uid="{00000000-0005-0000-0000-00000D100000}"/>
    <cellStyle name="Обычный 3 4 2 5 3 2 2" xfId="6804" xr:uid="{00000000-0005-0000-0000-00000E100000}"/>
    <cellStyle name="Обычный 3 4 2 5 3 3" xfId="2796" xr:uid="{00000000-0005-0000-0000-00000F100000}"/>
    <cellStyle name="Обычный 3 4 2 5 4" xfId="1085" xr:uid="{00000000-0005-0000-0000-000010100000}"/>
    <cellStyle name="Обычный 3 4 2 5 4 2" xfId="6803" xr:uid="{00000000-0005-0000-0000-000011100000}"/>
    <cellStyle name="Обычный 3 4 2 5 5" xfId="2201" xr:uid="{00000000-0005-0000-0000-000012100000}"/>
    <cellStyle name="Обычный 3 4 2 6" xfId="5444" xr:uid="{00000000-0005-0000-0000-000013100000}"/>
    <cellStyle name="Обычный 3 4 3" xfId="130" xr:uid="{00000000-0005-0000-0000-000014100000}"/>
    <cellStyle name="Обычный 3 4 3 2" xfId="5445" xr:uid="{00000000-0005-0000-0000-000015100000}"/>
    <cellStyle name="Обычный 3 4 4" xfId="5446" xr:uid="{00000000-0005-0000-0000-000016100000}"/>
    <cellStyle name="Обычный 3 4 4 2" xfId="5447" xr:uid="{00000000-0005-0000-0000-000017100000}"/>
    <cellStyle name="Обычный 3 4 4 2 2" xfId="5448" xr:uid="{00000000-0005-0000-0000-000018100000}"/>
    <cellStyle name="Обычный 3 4 4 2 3" xfId="5449" xr:uid="{00000000-0005-0000-0000-000019100000}"/>
    <cellStyle name="Обычный 3 4 4 3" xfId="5450" xr:uid="{00000000-0005-0000-0000-00001A100000}"/>
    <cellStyle name="Обычный 3 4 4 3 2" xfId="5451" xr:uid="{00000000-0005-0000-0000-00001B100000}"/>
    <cellStyle name="Обычный 3 4 4 4" xfId="5452" xr:uid="{00000000-0005-0000-0000-00001C100000}"/>
    <cellStyle name="Обычный 3 4 4 4 2" xfId="5453" xr:uid="{00000000-0005-0000-0000-00001D100000}"/>
    <cellStyle name="Обычный 3 4 4 5" xfId="5454" xr:uid="{00000000-0005-0000-0000-00001E100000}"/>
    <cellStyle name="Обычный 3 4 5" xfId="5455" xr:uid="{00000000-0005-0000-0000-00001F100000}"/>
    <cellStyle name="Обычный 3 4 5 2" xfId="5456" xr:uid="{00000000-0005-0000-0000-000020100000}"/>
    <cellStyle name="Обычный 3 4 6" xfId="5457" xr:uid="{00000000-0005-0000-0000-000021100000}"/>
    <cellStyle name="Обычный 3 4 6 2" xfId="5458" xr:uid="{00000000-0005-0000-0000-000022100000}"/>
    <cellStyle name="Обычный 3 4 6 2 2" xfId="5459" xr:uid="{00000000-0005-0000-0000-000023100000}"/>
    <cellStyle name="Обычный 3 4 6 2 3" xfId="5460" xr:uid="{00000000-0005-0000-0000-000024100000}"/>
    <cellStyle name="Обычный 3 4 6 3" xfId="5461" xr:uid="{00000000-0005-0000-0000-000025100000}"/>
    <cellStyle name="Обычный 3 4 7" xfId="5462" xr:uid="{00000000-0005-0000-0000-000026100000}"/>
    <cellStyle name="Обычный 3 4 7 2" xfId="5463" xr:uid="{00000000-0005-0000-0000-000027100000}"/>
    <cellStyle name="Обычный 3 4 7 2 2" xfId="5464" xr:uid="{00000000-0005-0000-0000-000028100000}"/>
    <cellStyle name="Обычный 3 4 7 2 2 2" xfId="5465" xr:uid="{00000000-0005-0000-0000-000029100000}"/>
    <cellStyle name="Обычный 3 4 7 2 2 3" xfId="5466" xr:uid="{00000000-0005-0000-0000-00002A100000}"/>
    <cellStyle name="Обычный 3 4 7 2 3" xfId="5467" xr:uid="{00000000-0005-0000-0000-00002B100000}"/>
    <cellStyle name="Обычный 3 4 7 2 4" xfId="5468" xr:uid="{00000000-0005-0000-0000-00002C100000}"/>
    <cellStyle name="Обычный 3 4 7 3" xfId="5469" xr:uid="{00000000-0005-0000-0000-00002D100000}"/>
    <cellStyle name="Обычный 3 4 7 3 2" xfId="5470" xr:uid="{00000000-0005-0000-0000-00002E100000}"/>
    <cellStyle name="Обычный 3 4 7 4" xfId="5471" xr:uid="{00000000-0005-0000-0000-00002F100000}"/>
    <cellStyle name="Обычный 3 4 8" xfId="5472" xr:uid="{00000000-0005-0000-0000-000030100000}"/>
    <cellStyle name="Обычный 3 4 8 2" xfId="5473" xr:uid="{00000000-0005-0000-0000-000031100000}"/>
    <cellStyle name="Обычный 3 4 9" xfId="5474" xr:uid="{00000000-0005-0000-0000-000032100000}"/>
    <cellStyle name="Обычный 3 4 9 2" xfId="5475" xr:uid="{00000000-0005-0000-0000-000033100000}"/>
    <cellStyle name="Обычный 3 5" xfId="131" xr:uid="{00000000-0005-0000-0000-000034100000}"/>
    <cellStyle name="Обычный 3 5 2" xfId="132" xr:uid="{00000000-0005-0000-0000-000035100000}"/>
    <cellStyle name="Обычный 3 5 3" xfId="5476" xr:uid="{00000000-0005-0000-0000-000036100000}"/>
    <cellStyle name="Обычный 3 6" xfId="320" xr:uid="{00000000-0005-0000-0000-000037100000}"/>
    <cellStyle name="Обычный 3 6 2" xfId="5477" xr:uid="{00000000-0005-0000-0000-000038100000}"/>
    <cellStyle name="Обычный 3 6 2 2" xfId="5478" xr:uid="{00000000-0005-0000-0000-000039100000}"/>
    <cellStyle name="Обычный 3 6 2 2 2" xfId="5479" xr:uid="{00000000-0005-0000-0000-00003A100000}"/>
    <cellStyle name="Обычный 3 6 2 3" xfId="5480" xr:uid="{00000000-0005-0000-0000-00003B100000}"/>
    <cellStyle name="Обычный 3 6 3" xfId="5481" xr:uid="{00000000-0005-0000-0000-00003C100000}"/>
    <cellStyle name="Обычный 3 6 3 2" xfId="5482" xr:uid="{00000000-0005-0000-0000-00003D100000}"/>
    <cellStyle name="Обычный 3 6 4" xfId="5483" xr:uid="{00000000-0005-0000-0000-00003E100000}"/>
    <cellStyle name="Обычный 3 6 4 2" xfId="5484" xr:uid="{00000000-0005-0000-0000-00003F100000}"/>
    <cellStyle name="Обычный 3 6 4 2 2" xfId="5485" xr:uid="{00000000-0005-0000-0000-000040100000}"/>
    <cellStyle name="Обычный 3 6 4 3" xfId="5486" xr:uid="{00000000-0005-0000-0000-000041100000}"/>
    <cellStyle name="Обычный 3 6 5" xfId="5487" xr:uid="{00000000-0005-0000-0000-000042100000}"/>
    <cellStyle name="Обычный 3 6 5 2" xfId="5488" xr:uid="{00000000-0005-0000-0000-000043100000}"/>
    <cellStyle name="Обычный 3 6 6" xfId="5489" xr:uid="{00000000-0005-0000-0000-000044100000}"/>
    <cellStyle name="Обычный 3 7" xfId="5490" xr:uid="{00000000-0005-0000-0000-000045100000}"/>
    <cellStyle name="Обычный 3 7 2" xfId="5491" xr:uid="{00000000-0005-0000-0000-000046100000}"/>
    <cellStyle name="Обычный 3 7 2 2" xfId="5492" xr:uid="{00000000-0005-0000-0000-000047100000}"/>
    <cellStyle name="Обычный 3 7 3" xfId="5493" xr:uid="{00000000-0005-0000-0000-000048100000}"/>
    <cellStyle name="Обычный 3 7 3 2" xfId="5494" xr:uid="{00000000-0005-0000-0000-000049100000}"/>
    <cellStyle name="Обычный 3 7 4" xfId="5495" xr:uid="{00000000-0005-0000-0000-00004A100000}"/>
    <cellStyle name="Обычный 3 7 4 2" xfId="5496" xr:uid="{00000000-0005-0000-0000-00004B100000}"/>
    <cellStyle name="Обычный 3 7 5" xfId="5497" xr:uid="{00000000-0005-0000-0000-00004C100000}"/>
    <cellStyle name="Обычный 3 8" xfId="5498" xr:uid="{00000000-0005-0000-0000-00004D100000}"/>
    <cellStyle name="Обычный 30" xfId="5499" xr:uid="{00000000-0005-0000-0000-00004E100000}"/>
    <cellStyle name="Обычный 30 2" xfId="5500" xr:uid="{00000000-0005-0000-0000-00004F100000}"/>
    <cellStyle name="Обычный 30 2 2" xfId="5501" xr:uid="{00000000-0005-0000-0000-000050100000}"/>
    <cellStyle name="Обычный 30 3" xfId="5502" xr:uid="{00000000-0005-0000-0000-000051100000}"/>
    <cellStyle name="Обычный 30 3 2" xfId="5503" xr:uid="{00000000-0005-0000-0000-000052100000}"/>
    <cellStyle name="Обычный 30 3 3" xfId="5504" xr:uid="{00000000-0005-0000-0000-000053100000}"/>
    <cellStyle name="Обычный 31" xfId="5505" xr:uid="{00000000-0005-0000-0000-000054100000}"/>
    <cellStyle name="Обычный 31 2" xfId="5506" xr:uid="{00000000-0005-0000-0000-000055100000}"/>
    <cellStyle name="Обычный 32" xfId="5507" xr:uid="{00000000-0005-0000-0000-000056100000}"/>
    <cellStyle name="Обычный 32 2" xfId="5508" xr:uid="{00000000-0005-0000-0000-000057100000}"/>
    <cellStyle name="Обычный 33" xfId="5509" xr:uid="{00000000-0005-0000-0000-000058100000}"/>
    <cellStyle name="Обычный 34" xfId="5510" xr:uid="{00000000-0005-0000-0000-000059100000}"/>
    <cellStyle name="Обычный 34 2" xfId="5511" xr:uid="{00000000-0005-0000-0000-00005A100000}"/>
    <cellStyle name="Обычный 35" xfId="5512" xr:uid="{00000000-0005-0000-0000-00005B100000}"/>
    <cellStyle name="Обычный 35 2" xfId="5513" xr:uid="{00000000-0005-0000-0000-00005C100000}"/>
    <cellStyle name="Обычный 35 2 2" xfId="5514" xr:uid="{00000000-0005-0000-0000-00005D100000}"/>
    <cellStyle name="Обычный 35 2 3" xfId="5515" xr:uid="{00000000-0005-0000-0000-00005E100000}"/>
    <cellStyle name="Обычный 35 3" xfId="5516" xr:uid="{00000000-0005-0000-0000-00005F100000}"/>
    <cellStyle name="Обычный 35 3 2" xfId="5517" xr:uid="{00000000-0005-0000-0000-000060100000}"/>
    <cellStyle name="Обычный 36" xfId="5518" xr:uid="{00000000-0005-0000-0000-000061100000}"/>
    <cellStyle name="Обычный 36 2" xfId="5519" xr:uid="{00000000-0005-0000-0000-000062100000}"/>
    <cellStyle name="Обычный 37" xfId="5520" xr:uid="{00000000-0005-0000-0000-000063100000}"/>
    <cellStyle name="Обычный 38" xfId="5521" xr:uid="{00000000-0005-0000-0000-000064100000}"/>
    <cellStyle name="Обычный 38 2" xfId="5522" xr:uid="{00000000-0005-0000-0000-000065100000}"/>
    <cellStyle name="Обычный 38 2 2" xfId="5523" xr:uid="{00000000-0005-0000-0000-000066100000}"/>
    <cellStyle name="Обычный 38 3" xfId="5524" xr:uid="{00000000-0005-0000-0000-000067100000}"/>
    <cellStyle name="Обычный 39" xfId="5525" xr:uid="{00000000-0005-0000-0000-000068100000}"/>
    <cellStyle name="Обычный 4" xfId="133" xr:uid="{00000000-0005-0000-0000-000069100000}"/>
    <cellStyle name="Обычный 4 10" xfId="5526" xr:uid="{00000000-0005-0000-0000-00006A100000}"/>
    <cellStyle name="Обычный 4 11" xfId="5527" xr:uid="{00000000-0005-0000-0000-00006B100000}"/>
    <cellStyle name="Обычный 4 12" xfId="5528" xr:uid="{00000000-0005-0000-0000-00006C100000}"/>
    <cellStyle name="Обычный 4 13" xfId="5529" xr:uid="{00000000-0005-0000-0000-00006D100000}"/>
    <cellStyle name="Обычный 4 13 2" xfId="5530" xr:uid="{00000000-0005-0000-0000-00006E100000}"/>
    <cellStyle name="Обычный 4 14" xfId="5531" xr:uid="{00000000-0005-0000-0000-00006F100000}"/>
    <cellStyle name="Обычный 4 15" xfId="5532" xr:uid="{00000000-0005-0000-0000-000070100000}"/>
    <cellStyle name="Обычный 4 16" xfId="5533" xr:uid="{00000000-0005-0000-0000-000071100000}"/>
    <cellStyle name="Обычный 4 17" xfId="5534" xr:uid="{00000000-0005-0000-0000-000072100000}"/>
    <cellStyle name="Обычный 4 18" xfId="5535" xr:uid="{00000000-0005-0000-0000-000073100000}"/>
    <cellStyle name="Обычный 4 19" xfId="5536" xr:uid="{00000000-0005-0000-0000-000074100000}"/>
    <cellStyle name="Обычный 4 2" xfId="134" xr:uid="{00000000-0005-0000-0000-000075100000}"/>
    <cellStyle name="Обычный 4 2 10" xfId="5537" xr:uid="{00000000-0005-0000-0000-000076100000}"/>
    <cellStyle name="Обычный 4 2 2" xfId="135" xr:uid="{00000000-0005-0000-0000-000077100000}"/>
    <cellStyle name="Обычный 4 2 2 2" xfId="5538" xr:uid="{00000000-0005-0000-0000-000078100000}"/>
    <cellStyle name="Обычный 4 2 2 2 10" xfId="5539" xr:uid="{00000000-0005-0000-0000-000079100000}"/>
    <cellStyle name="Обычный 4 2 2 2 11" xfId="5540" xr:uid="{00000000-0005-0000-0000-00007A100000}"/>
    <cellStyle name="Обычный 4 2 2 2 12" xfId="5541" xr:uid="{00000000-0005-0000-0000-00007B100000}"/>
    <cellStyle name="Обычный 4 2 2 2 13" xfId="5542" xr:uid="{00000000-0005-0000-0000-00007C100000}"/>
    <cellStyle name="Обычный 4 2 2 2 13 2" xfId="5543" xr:uid="{00000000-0005-0000-0000-00007D100000}"/>
    <cellStyle name="Обычный 4 2 2 2 14" xfId="5544" xr:uid="{00000000-0005-0000-0000-00007E100000}"/>
    <cellStyle name="Обычный 4 2 2 2 15" xfId="5545" xr:uid="{00000000-0005-0000-0000-00007F100000}"/>
    <cellStyle name="Обычный 4 2 2 2 16" xfId="5546" xr:uid="{00000000-0005-0000-0000-000080100000}"/>
    <cellStyle name="Обычный 4 2 2 2 17" xfId="5547" xr:uid="{00000000-0005-0000-0000-000081100000}"/>
    <cellStyle name="Обычный 4 2 2 2 2" xfId="5548" xr:uid="{00000000-0005-0000-0000-000082100000}"/>
    <cellStyle name="Обычный 4 2 2 2 2 2" xfId="5549" xr:uid="{00000000-0005-0000-0000-000083100000}"/>
    <cellStyle name="Обычный 4 2 2 2 3" xfId="5550" xr:uid="{00000000-0005-0000-0000-000084100000}"/>
    <cellStyle name="Обычный 4 2 2 2 3 2" xfId="5551" xr:uid="{00000000-0005-0000-0000-000085100000}"/>
    <cellStyle name="Обычный 4 2 2 2 4" xfId="5552" xr:uid="{00000000-0005-0000-0000-000086100000}"/>
    <cellStyle name="Обычный 4 2 2 2 4 2" xfId="5553" xr:uid="{00000000-0005-0000-0000-000087100000}"/>
    <cellStyle name="Обычный 4 2 2 2 5" xfId="5554" xr:uid="{00000000-0005-0000-0000-000088100000}"/>
    <cellStyle name="Обычный 4 2 2 2 6" xfId="5555" xr:uid="{00000000-0005-0000-0000-000089100000}"/>
    <cellStyle name="Обычный 4 2 2 2 7" xfId="5556" xr:uid="{00000000-0005-0000-0000-00008A100000}"/>
    <cellStyle name="Обычный 4 2 2 2 8" xfId="5557" xr:uid="{00000000-0005-0000-0000-00008B100000}"/>
    <cellStyle name="Обычный 4 2 2 2 9" xfId="5558" xr:uid="{00000000-0005-0000-0000-00008C100000}"/>
    <cellStyle name="Обычный 4 2 2 3" xfId="5559" xr:uid="{00000000-0005-0000-0000-00008D100000}"/>
    <cellStyle name="Обычный 4 2 2 4" xfId="5560" xr:uid="{00000000-0005-0000-0000-00008E100000}"/>
    <cellStyle name="Обычный 4 2 2 5" xfId="5561" xr:uid="{00000000-0005-0000-0000-00008F100000}"/>
    <cellStyle name="Обычный 4 2 3" xfId="5562" xr:uid="{00000000-0005-0000-0000-000090100000}"/>
    <cellStyle name="Обычный 4 2 3 2" xfId="5563" xr:uid="{00000000-0005-0000-0000-000091100000}"/>
    <cellStyle name="Обычный 4 2 4" xfId="5564" xr:uid="{00000000-0005-0000-0000-000092100000}"/>
    <cellStyle name="Обычный 4 2 4 2" xfId="5565" xr:uid="{00000000-0005-0000-0000-000093100000}"/>
    <cellStyle name="Обычный 4 2 5" xfId="5566" xr:uid="{00000000-0005-0000-0000-000094100000}"/>
    <cellStyle name="Обычный 4 2 6" xfId="5567" xr:uid="{00000000-0005-0000-0000-000095100000}"/>
    <cellStyle name="Обычный 4 2 6 2" xfId="5568" xr:uid="{00000000-0005-0000-0000-000096100000}"/>
    <cellStyle name="Обычный 4 2 7" xfId="5569" xr:uid="{00000000-0005-0000-0000-000097100000}"/>
    <cellStyle name="Обычный 4 2 8" xfId="5570" xr:uid="{00000000-0005-0000-0000-000098100000}"/>
    <cellStyle name="Обычный 4 2 8 2" xfId="5571" xr:uid="{00000000-0005-0000-0000-000099100000}"/>
    <cellStyle name="Обычный 4 2 8 3" xfId="5572" xr:uid="{00000000-0005-0000-0000-00009A100000}"/>
    <cellStyle name="Обычный 4 2 9" xfId="5573" xr:uid="{00000000-0005-0000-0000-00009B100000}"/>
    <cellStyle name="Обычный 4 20" xfId="5574" xr:uid="{00000000-0005-0000-0000-00009C100000}"/>
    <cellStyle name="Обычный 4 21" xfId="7205" xr:uid="{00000000-0005-0000-0000-00009D100000}"/>
    <cellStyle name="Обычный 4 3" xfId="136" xr:uid="{00000000-0005-0000-0000-00009E100000}"/>
    <cellStyle name="Обычный 4 3 10" xfId="5575" xr:uid="{00000000-0005-0000-0000-00009F100000}"/>
    <cellStyle name="Обычный 4 3 11" xfId="5576" xr:uid="{00000000-0005-0000-0000-0000A0100000}"/>
    <cellStyle name="Обычный 4 3 12" xfId="2202" xr:uid="{00000000-0005-0000-0000-0000A1100000}"/>
    <cellStyle name="Обычный 4 3 2" xfId="137" xr:uid="{00000000-0005-0000-0000-0000A2100000}"/>
    <cellStyle name="Обычный 4 3 2 2" xfId="321" xr:uid="{00000000-0005-0000-0000-0000A3100000}"/>
    <cellStyle name="Обычный 4 3 2 2 2" xfId="596" xr:uid="{00000000-0005-0000-0000-0000A4100000}"/>
    <cellStyle name="Обычный 4 3 2 2 2 2" xfId="1086" xr:uid="{00000000-0005-0000-0000-0000A5100000}"/>
    <cellStyle name="Обычный 4 3 2 2 2 2 2" xfId="6807" xr:uid="{00000000-0005-0000-0000-0000A6100000}"/>
    <cellStyle name="Обычный 4 3 2 2 2 3" xfId="2529" xr:uid="{00000000-0005-0000-0000-0000A7100000}"/>
    <cellStyle name="Обычный 4 3 2 2 3" xfId="1087" xr:uid="{00000000-0005-0000-0000-0000A8100000}"/>
    <cellStyle name="Обычный 4 3 2 2 3 2" xfId="1863" xr:uid="{00000000-0005-0000-0000-0000A9100000}"/>
    <cellStyle name="Обычный 4 3 2 2 3 2 2" xfId="6808" xr:uid="{00000000-0005-0000-0000-0000AA100000}"/>
    <cellStyle name="Обычный 4 3 2 2 3 3" xfId="2797" xr:uid="{00000000-0005-0000-0000-0000AB100000}"/>
    <cellStyle name="Обычный 4 3 2 2 4" xfId="1088" xr:uid="{00000000-0005-0000-0000-0000AC100000}"/>
    <cellStyle name="Обычный 4 3 2 2 4 2" xfId="6806" xr:uid="{00000000-0005-0000-0000-0000AD100000}"/>
    <cellStyle name="Обычный 4 3 2 2 5" xfId="2204" xr:uid="{00000000-0005-0000-0000-0000AE100000}"/>
    <cellStyle name="Обычный 4 3 2 3" xfId="460" xr:uid="{00000000-0005-0000-0000-0000AF100000}"/>
    <cellStyle name="Обычный 4 3 2 3 2" xfId="1089" xr:uid="{00000000-0005-0000-0000-0000B0100000}"/>
    <cellStyle name="Обычный 4 3 2 3 2 2" xfId="6809" xr:uid="{00000000-0005-0000-0000-0000B1100000}"/>
    <cellStyle name="Обычный 4 3 2 3 3" xfId="2399" xr:uid="{00000000-0005-0000-0000-0000B2100000}"/>
    <cellStyle name="Обычный 4 3 2 4" xfId="1090" xr:uid="{00000000-0005-0000-0000-0000B3100000}"/>
    <cellStyle name="Обычный 4 3 2 4 2" xfId="1864" xr:uid="{00000000-0005-0000-0000-0000B4100000}"/>
    <cellStyle name="Обычный 4 3 2 4 2 2" xfId="6810" xr:uid="{00000000-0005-0000-0000-0000B5100000}"/>
    <cellStyle name="Обычный 4 3 2 4 3" xfId="2798" xr:uid="{00000000-0005-0000-0000-0000B6100000}"/>
    <cellStyle name="Обычный 4 3 2 5" xfId="1091" xr:uid="{00000000-0005-0000-0000-0000B7100000}"/>
    <cellStyle name="Обычный 4 3 2 5 2" xfId="6805" xr:uid="{00000000-0005-0000-0000-0000B8100000}"/>
    <cellStyle name="Обычный 4 3 2 6" xfId="2203" xr:uid="{00000000-0005-0000-0000-0000B9100000}"/>
    <cellStyle name="Обычный 4 3 3" xfId="138" xr:uid="{00000000-0005-0000-0000-0000BA100000}"/>
    <cellStyle name="Обычный 4 3 3 2" xfId="461" xr:uid="{00000000-0005-0000-0000-0000BB100000}"/>
    <cellStyle name="Обычный 4 3 3 2 2" xfId="1092" xr:uid="{00000000-0005-0000-0000-0000BC100000}"/>
    <cellStyle name="Обычный 4 3 3 2 2 2" xfId="5577" xr:uid="{00000000-0005-0000-0000-0000BD100000}"/>
    <cellStyle name="Обычный 4 3 3 2 3" xfId="2530" xr:uid="{00000000-0005-0000-0000-0000BE100000}"/>
    <cellStyle name="Обычный 4 3 3 3" xfId="1093" xr:uid="{00000000-0005-0000-0000-0000BF100000}"/>
    <cellStyle name="Обычный 4 3 3 3 2" xfId="1865" xr:uid="{00000000-0005-0000-0000-0000C0100000}"/>
    <cellStyle name="Обычный 4 3 3 3 2 2" xfId="6812" xr:uid="{00000000-0005-0000-0000-0000C1100000}"/>
    <cellStyle name="Обычный 4 3 3 3 3" xfId="2799" xr:uid="{00000000-0005-0000-0000-0000C2100000}"/>
    <cellStyle name="Обычный 4 3 3 4" xfId="1094" xr:uid="{00000000-0005-0000-0000-0000C3100000}"/>
    <cellStyle name="Обычный 4 3 3 4 2" xfId="6811" xr:uid="{00000000-0005-0000-0000-0000C4100000}"/>
    <cellStyle name="Обычный 4 3 3 5" xfId="2205" xr:uid="{00000000-0005-0000-0000-0000C5100000}"/>
    <cellStyle name="Обычный 4 3 4" xfId="459" xr:uid="{00000000-0005-0000-0000-0000C6100000}"/>
    <cellStyle name="Обычный 4 3 4 2" xfId="1095" xr:uid="{00000000-0005-0000-0000-0000C7100000}"/>
    <cellStyle name="Обычный 4 3 4 2 2" xfId="5578" xr:uid="{00000000-0005-0000-0000-0000C8100000}"/>
    <cellStyle name="Обычный 4 3 4 3" xfId="2398" xr:uid="{00000000-0005-0000-0000-0000C9100000}"/>
    <cellStyle name="Обычный 4 3 5" xfId="1096" xr:uid="{00000000-0005-0000-0000-0000CA100000}"/>
    <cellStyle name="Обычный 4 3 5 2" xfId="1866" xr:uid="{00000000-0005-0000-0000-0000CB100000}"/>
    <cellStyle name="Обычный 4 3 5 2 2" xfId="5579" xr:uid="{00000000-0005-0000-0000-0000CC100000}"/>
    <cellStyle name="Обычный 4 3 5 3" xfId="2800" xr:uid="{00000000-0005-0000-0000-0000CD100000}"/>
    <cellStyle name="Обычный 4 3 6" xfId="1097" xr:uid="{00000000-0005-0000-0000-0000CE100000}"/>
    <cellStyle name="Обычный 4 3 6 2" xfId="5581" xr:uid="{00000000-0005-0000-0000-0000CF100000}"/>
    <cellStyle name="Обычный 4 3 6 3" xfId="5580" xr:uid="{00000000-0005-0000-0000-0000D0100000}"/>
    <cellStyle name="Обычный 4 3 7" xfId="5582" xr:uid="{00000000-0005-0000-0000-0000D1100000}"/>
    <cellStyle name="Обычный 4 3 8" xfId="5583" xr:uid="{00000000-0005-0000-0000-0000D2100000}"/>
    <cellStyle name="Обычный 4 3 9" xfId="5584" xr:uid="{00000000-0005-0000-0000-0000D3100000}"/>
    <cellStyle name="Обычный 4 4" xfId="139" xr:uid="{00000000-0005-0000-0000-0000D4100000}"/>
    <cellStyle name="Обычный 4 4 2" xfId="5585" xr:uid="{00000000-0005-0000-0000-0000D5100000}"/>
    <cellStyle name="Обычный 4 5" xfId="5586" xr:uid="{00000000-0005-0000-0000-0000D6100000}"/>
    <cellStyle name="Обычный 4 5 2" xfId="5587" xr:uid="{00000000-0005-0000-0000-0000D7100000}"/>
    <cellStyle name="Обычный 4 6" xfId="5588" xr:uid="{00000000-0005-0000-0000-0000D8100000}"/>
    <cellStyle name="Обычный 4 6 2" xfId="5589" xr:uid="{00000000-0005-0000-0000-0000D9100000}"/>
    <cellStyle name="Обычный 4 7" xfId="5590" xr:uid="{00000000-0005-0000-0000-0000DA100000}"/>
    <cellStyle name="Обычный 4 7 2" xfId="5591" xr:uid="{00000000-0005-0000-0000-0000DB100000}"/>
    <cellStyle name="Обычный 4 8" xfId="5592" xr:uid="{00000000-0005-0000-0000-0000DC100000}"/>
    <cellStyle name="Обычный 4 8 2" xfId="5593" xr:uid="{00000000-0005-0000-0000-0000DD100000}"/>
    <cellStyle name="Обычный 4 9" xfId="5594" xr:uid="{00000000-0005-0000-0000-0000DE100000}"/>
    <cellStyle name="Обычный 4 9 2" xfId="5595" xr:uid="{00000000-0005-0000-0000-0000DF100000}"/>
    <cellStyle name="Обычный 40" xfId="5596" xr:uid="{00000000-0005-0000-0000-0000E0100000}"/>
    <cellStyle name="Обычный 41" xfId="5597" xr:uid="{00000000-0005-0000-0000-0000E1100000}"/>
    <cellStyle name="Обычный 42" xfId="5598" xr:uid="{00000000-0005-0000-0000-0000E2100000}"/>
    <cellStyle name="Обычный 42 2" xfId="5599" xr:uid="{00000000-0005-0000-0000-0000E3100000}"/>
    <cellStyle name="Обычный 42 3" xfId="5600" xr:uid="{00000000-0005-0000-0000-0000E4100000}"/>
    <cellStyle name="Обычный 43" xfId="5601" xr:uid="{00000000-0005-0000-0000-0000E5100000}"/>
    <cellStyle name="Обычный 44" xfId="5602" xr:uid="{00000000-0005-0000-0000-0000E6100000}"/>
    <cellStyle name="Обычный 44 2" xfId="5603" xr:uid="{00000000-0005-0000-0000-0000E7100000}"/>
    <cellStyle name="Обычный 44 2 2" xfId="5604" xr:uid="{00000000-0005-0000-0000-0000E8100000}"/>
    <cellStyle name="Обычный 44 2 3" xfId="5605" xr:uid="{00000000-0005-0000-0000-0000E9100000}"/>
    <cellStyle name="Обычный 44 2 4" xfId="5606" xr:uid="{00000000-0005-0000-0000-0000EA100000}"/>
    <cellStyle name="Обычный 45" xfId="5607" xr:uid="{00000000-0005-0000-0000-0000EB100000}"/>
    <cellStyle name="Обычный 46" xfId="5608" xr:uid="{00000000-0005-0000-0000-0000EC100000}"/>
    <cellStyle name="Обычный 47" xfId="5609" xr:uid="{00000000-0005-0000-0000-0000ED100000}"/>
    <cellStyle name="Обычный 48" xfId="5610" xr:uid="{00000000-0005-0000-0000-0000EE100000}"/>
    <cellStyle name="Обычный 48 2" xfId="5611" xr:uid="{00000000-0005-0000-0000-0000EF100000}"/>
    <cellStyle name="Обычный 49" xfId="5612" xr:uid="{00000000-0005-0000-0000-0000F0100000}"/>
    <cellStyle name="Обычный 5" xfId="140" xr:uid="{00000000-0005-0000-0000-0000F1100000}"/>
    <cellStyle name="Обычный 5 10" xfId="5613" xr:uid="{00000000-0005-0000-0000-0000F2100000}"/>
    <cellStyle name="Обычный 5 10 2" xfId="5614" xr:uid="{00000000-0005-0000-0000-0000F3100000}"/>
    <cellStyle name="Обычный 5 10 2 2" xfId="5615" xr:uid="{00000000-0005-0000-0000-0000F4100000}"/>
    <cellStyle name="Обычный 5 10 3" xfId="5616" xr:uid="{00000000-0005-0000-0000-0000F5100000}"/>
    <cellStyle name="Обычный 5 10 4" xfId="5617" xr:uid="{00000000-0005-0000-0000-0000F6100000}"/>
    <cellStyle name="Обычный 5 10 4 2" xfId="5618" xr:uid="{00000000-0005-0000-0000-0000F7100000}"/>
    <cellStyle name="Обычный 5 10 5" xfId="5619" xr:uid="{00000000-0005-0000-0000-0000F8100000}"/>
    <cellStyle name="Обычный 5 10 5 2" xfId="5620" xr:uid="{00000000-0005-0000-0000-0000F9100000}"/>
    <cellStyle name="Обычный 5 10 6" xfId="5621" xr:uid="{00000000-0005-0000-0000-0000FA100000}"/>
    <cellStyle name="Обычный 5 11" xfId="5622" xr:uid="{00000000-0005-0000-0000-0000FB100000}"/>
    <cellStyle name="Обычный 5 11 2" xfId="5623" xr:uid="{00000000-0005-0000-0000-0000FC100000}"/>
    <cellStyle name="Обычный 5 11 2 2" xfId="5624" xr:uid="{00000000-0005-0000-0000-0000FD100000}"/>
    <cellStyle name="Обычный 5 11 3" xfId="5625" xr:uid="{00000000-0005-0000-0000-0000FE100000}"/>
    <cellStyle name="Обычный 5 11 3 2" xfId="5626" xr:uid="{00000000-0005-0000-0000-0000FF100000}"/>
    <cellStyle name="Обычный 5 11 4" xfId="5627" xr:uid="{00000000-0005-0000-0000-000000110000}"/>
    <cellStyle name="Обычный 5 11 4 2" xfId="5628" xr:uid="{00000000-0005-0000-0000-000001110000}"/>
    <cellStyle name="Обычный 5 11 5" xfId="5629" xr:uid="{00000000-0005-0000-0000-000002110000}"/>
    <cellStyle name="Обычный 5 12" xfId="5630" xr:uid="{00000000-0005-0000-0000-000003110000}"/>
    <cellStyle name="Обычный 5 12 2" xfId="5631" xr:uid="{00000000-0005-0000-0000-000004110000}"/>
    <cellStyle name="Обычный 5 12 2 2" xfId="5632" xr:uid="{00000000-0005-0000-0000-000005110000}"/>
    <cellStyle name="Обычный 5 12 3" xfId="5633" xr:uid="{00000000-0005-0000-0000-000006110000}"/>
    <cellStyle name="Обычный 5 12 3 2" xfId="5634" xr:uid="{00000000-0005-0000-0000-000007110000}"/>
    <cellStyle name="Обычный 5 12 4" xfId="5635" xr:uid="{00000000-0005-0000-0000-000008110000}"/>
    <cellStyle name="Обычный 5 12 4 2" xfId="5636" xr:uid="{00000000-0005-0000-0000-000009110000}"/>
    <cellStyle name="Обычный 5 12 5" xfId="5637" xr:uid="{00000000-0005-0000-0000-00000A110000}"/>
    <cellStyle name="Обычный 5 13" xfId="5638" xr:uid="{00000000-0005-0000-0000-00000B110000}"/>
    <cellStyle name="Обычный 5 13 2" xfId="5639" xr:uid="{00000000-0005-0000-0000-00000C110000}"/>
    <cellStyle name="Обычный 5 14" xfId="5640" xr:uid="{00000000-0005-0000-0000-00000D110000}"/>
    <cellStyle name="Обычный 5 14 2" xfId="5641" xr:uid="{00000000-0005-0000-0000-00000E110000}"/>
    <cellStyle name="Обычный 5 15" xfId="5642" xr:uid="{00000000-0005-0000-0000-00000F110000}"/>
    <cellStyle name="Обычный 5 16" xfId="5643" xr:uid="{00000000-0005-0000-0000-000010110000}"/>
    <cellStyle name="Обычный 5 2" xfId="141" xr:uid="{00000000-0005-0000-0000-000011110000}"/>
    <cellStyle name="Обычный 5 2 2" xfId="142" xr:uid="{00000000-0005-0000-0000-000012110000}"/>
    <cellStyle name="Обычный 5 2 2 2" xfId="322" xr:uid="{00000000-0005-0000-0000-000013110000}"/>
    <cellStyle name="Обычный 5 2 2 2 2" xfId="597" xr:uid="{00000000-0005-0000-0000-000014110000}"/>
    <cellStyle name="Обычный 5 2 2 2 2 2" xfId="1098" xr:uid="{00000000-0005-0000-0000-000015110000}"/>
    <cellStyle name="Обычный 5 2 2 2 2 2 2" xfId="5644" xr:uid="{00000000-0005-0000-0000-000016110000}"/>
    <cellStyle name="Обычный 5 2 2 2 2 3" xfId="2531" xr:uid="{00000000-0005-0000-0000-000017110000}"/>
    <cellStyle name="Обычный 5 2 2 2 3" xfId="1099" xr:uid="{00000000-0005-0000-0000-000018110000}"/>
    <cellStyle name="Обычный 5 2 2 2 3 2" xfId="1867" xr:uid="{00000000-0005-0000-0000-000019110000}"/>
    <cellStyle name="Обычный 5 2 2 2 3 2 2" xfId="6816" xr:uid="{00000000-0005-0000-0000-00001A110000}"/>
    <cellStyle name="Обычный 5 2 2 2 3 3" xfId="2801" xr:uid="{00000000-0005-0000-0000-00001B110000}"/>
    <cellStyle name="Обычный 5 2 2 2 4" xfId="1100" xr:uid="{00000000-0005-0000-0000-00001C110000}"/>
    <cellStyle name="Обычный 5 2 2 2 4 2" xfId="6815" xr:uid="{00000000-0005-0000-0000-00001D110000}"/>
    <cellStyle name="Обычный 5 2 2 2 5" xfId="2208" xr:uid="{00000000-0005-0000-0000-00001E110000}"/>
    <cellStyle name="Обычный 5 2 2 3" xfId="463" xr:uid="{00000000-0005-0000-0000-00001F110000}"/>
    <cellStyle name="Обычный 5 2 2 3 2" xfId="1101" xr:uid="{00000000-0005-0000-0000-000020110000}"/>
    <cellStyle name="Обычный 5 2 2 3 2 2" xfId="6817" xr:uid="{00000000-0005-0000-0000-000021110000}"/>
    <cellStyle name="Обычный 5 2 2 3 3" xfId="2401" xr:uid="{00000000-0005-0000-0000-000022110000}"/>
    <cellStyle name="Обычный 5 2 2 4" xfId="1102" xr:uid="{00000000-0005-0000-0000-000023110000}"/>
    <cellStyle name="Обычный 5 2 2 4 2" xfId="1868" xr:uid="{00000000-0005-0000-0000-000024110000}"/>
    <cellStyle name="Обычный 5 2 2 4 2 2" xfId="6818" xr:uid="{00000000-0005-0000-0000-000025110000}"/>
    <cellStyle name="Обычный 5 2 2 4 3" xfId="2802" xr:uid="{00000000-0005-0000-0000-000026110000}"/>
    <cellStyle name="Обычный 5 2 2 5" xfId="1103" xr:uid="{00000000-0005-0000-0000-000027110000}"/>
    <cellStyle name="Обычный 5 2 2 5 2" xfId="6814" xr:uid="{00000000-0005-0000-0000-000028110000}"/>
    <cellStyle name="Обычный 5 2 2 6" xfId="2207" xr:uid="{00000000-0005-0000-0000-000029110000}"/>
    <cellStyle name="Обычный 5 2 3" xfId="323" xr:uid="{00000000-0005-0000-0000-00002A110000}"/>
    <cellStyle name="Обычный 5 2 3 2" xfId="598" xr:uid="{00000000-0005-0000-0000-00002B110000}"/>
    <cellStyle name="Обычный 5 2 3 2 2" xfId="1104" xr:uid="{00000000-0005-0000-0000-00002C110000}"/>
    <cellStyle name="Обычный 5 2 3 2 2 2" xfId="5646" xr:uid="{00000000-0005-0000-0000-00002D110000}"/>
    <cellStyle name="Обычный 5 2 3 2 2 3" xfId="5645" xr:uid="{00000000-0005-0000-0000-00002E110000}"/>
    <cellStyle name="Обычный 5 2 3 2 3" xfId="5647" xr:uid="{00000000-0005-0000-0000-00002F110000}"/>
    <cellStyle name="Обычный 5 2 3 2 4" xfId="2532" xr:uid="{00000000-0005-0000-0000-000030110000}"/>
    <cellStyle name="Обычный 5 2 3 3" xfId="1105" xr:uid="{00000000-0005-0000-0000-000031110000}"/>
    <cellStyle name="Обычный 5 2 3 3 2" xfId="1869" xr:uid="{00000000-0005-0000-0000-000032110000}"/>
    <cellStyle name="Обычный 5 2 3 3 2 2" xfId="5648" xr:uid="{00000000-0005-0000-0000-000033110000}"/>
    <cellStyle name="Обычный 5 2 3 3 3" xfId="2803" xr:uid="{00000000-0005-0000-0000-000034110000}"/>
    <cellStyle name="Обычный 5 2 3 4" xfId="1106" xr:uid="{00000000-0005-0000-0000-000035110000}"/>
    <cellStyle name="Обычный 5 2 3 4 2" xfId="5649" xr:uid="{00000000-0005-0000-0000-000036110000}"/>
    <cellStyle name="Обычный 5 2 3 5" xfId="2209" xr:uid="{00000000-0005-0000-0000-000037110000}"/>
    <cellStyle name="Обычный 5 2 4" xfId="462" xr:uid="{00000000-0005-0000-0000-000038110000}"/>
    <cellStyle name="Обычный 5 2 4 2" xfId="1107" xr:uid="{00000000-0005-0000-0000-000039110000}"/>
    <cellStyle name="Обычный 5 2 4 2 2" xfId="6819" xr:uid="{00000000-0005-0000-0000-00003A110000}"/>
    <cellStyle name="Обычный 5 2 4 3" xfId="2400" xr:uid="{00000000-0005-0000-0000-00003B110000}"/>
    <cellStyle name="Обычный 5 2 5" xfId="1108" xr:uid="{00000000-0005-0000-0000-00003C110000}"/>
    <cellStyle name="Обычный 5 2 5 2" xfId="1870" xr:uid="{00000000-0005-0000-0000-00003D110000}"/>
    <cellStyle name="Обычный 5 2 5 2 2" xfId="6820" xr:uid="{00000000-0005-0000-0000-00003E110000}"/>
    <cellStyle name="Обычный 5 2 5 3" xfId="2804" xr:uid="{00000000-0005-0000-0000-00003F110000}"/>
    <cellStyle name="Обычный 5 2 6" xfId="1109" xr:uid="{00000000-0005-0000-0000-000040110000}"/>
    <cellStyle name="Обычный 5 2 6 2" xfId="6813" xr:uid="{00000000-0005-0000-0000-000041110000}"/>
    <cellStyle name="Обычный 5 2 7" xfId="2206" xr:uid="{00000000-0005-0000-0000-000042110000}"/>
    <cellStyle name="Обычный 5 3" xfId="143" xr:uid="{00000000-0005-0000-0000-000043110000}"/>
    <cellStyle name="Обычный 5 3 2" xfId="324" xr:uid="{00000000-0005-0000-0000-000044110000}"/>
    <cellStyle name="Обычный 5 3 2 2" xfId="599" xr:uid="{00000000-0005-0000-0000-000045110000}"/>
    <cellStyle name="Обычный 5 3 2 2 2" xfId="1110" xr:uid="{00000000-0005-0000-0000-000046110000}"/>
    <cellStyle name="Обычный 5 3 2 2 2 2" xfId="6823" xr:uid="{00000000-0005-0000-0000-000047110000}"/>
    <cellStyle name="Обычный 5 3 2 2 3" xfId="2533" xr:uid="{00000000-0005-0000-0000-000048110000}"/>
    <cellStyle name="Обычный 5 3 2 3" xfId="1111" xr:uid="{00000000-0005-0000-0000-000049110000}"/>
    <cellStyle name="Обычный 5 3 2 3 2" xfId="1871" xr:uid="{00000000-0005-0000-0000-00004A110000}"/>
    <cellStyle name="Обычный 5 3 2 3 2 2" xfId="6824" xr:uid="{00000000-0005-0000-0000-00004B110000}"/>
    <cellStyle name="Обычный 5 3 2 3 3" xfId="2805" xr:uid="{00000000-0005-0000-0000-00004C110000}"/>
    <cellStyle name="Обычный 5 3 2 4" xfId="1112" xr:uid="{00000000-0005-0000-0000-00004D110000}"/>
    <cellStyle name="Обычный 5 3 2 4 2" xfId="6822" xr:uid="{00000000-0005-0000-0000-00004E110000}"/>
    <cellStyle name="Обычный 5 3 2 5" xfId="2211" xr:uid="{00000000-0005-0000-0000-00004F110000}"/>
    <cellStyle name="Обычный 5 3 3" xfId="464" xr:uid="{00000000-0005-0000-0000-000050110000}"/>
    <cellStyle name="Обычный 5 3 3 2" xfId="1113" xr:uid="{00000000-0005-0000-0000-000051110000}"/>
    <cellStyle name="Обычный 5 3 3 2 2" xfId="6825" xr:uid="{00000000-0005-0000-0000-000052110000}"/>
    <cellStyle name="Обычный 5 3 3 3" xfId="2402" xr:uid="{00000000-0005-0000-0000-000053110000}"/>
    <cellStyle name="Обычный 5 3 4" xfId="1114" xr:uid="{00000000-0005-0000-0000-000054110000}"/>
    <cellStyle name="Обычный 5 3 4 2" xfId="1872" xr:uid="{00000000-0005-0000-0000-000055110000}"/>
    <cellStyle name="Обычный 5 3 4 2 2" xfId="6826" xr:uid="{00000000-0005-0000-0000-000056110000}"/>
    <cellStyle name="Обычный 5 3 4 3" xfId="2806" xr:uid="{00000000-0005-0000-0000-000057110000}"/>
    <cellStyle name="Обычный 5 3 5" xfId="1115" xr:uid="{00000000-0005-0000-0000-000058110000}"/>
    <cellStyle name="Обычный 5 3 5 2" xfId="6821" xr:uid="{00000000-0005-0000-0000-000059110000}"/>
    <cellStyle name="Обычный 5 3 6" xfId="2210" xr:uid="{00000000-0005-0000-0000-00005A110000}"/>
    <cellStyle name="Обычный 5 4" xfId="144" xr:uid="{00000000-0005-0000-0000-00005B110000}"/>
    <cellStyle name="Обычный 5 4 2" xfId="325" xr:uid="{00000000-0005-0000-0000-00005C110000}"/>
    <cellStyle name="Обычный 5 4 2 2" xfId="600" xr:uid="{00000000-0005-0000-0000-00005D110000}"/>
    <cellStyle name="Обычный 5 4 2 2 2" xfId="1116" xr:uid="{00000000-0005-0000-0000-00005E110000}"/>
    <cellStyle name="Обычный 5 4 2 2 2 2" xfId="6829" xr:uid="{00000000-0005-0000-0000-00005F110000}"/>
    <cellStyle name="Обычный 5 4 2 2 3" xfId="2534" xr:uid="{00000000-0005-0000-0000-000060110000}"/>
    <cellStyle name="Обычный 5 4 2 3" xfId="1117" xr:uid="{00000000-0005-0000-0000-000061110000}"/>
    <cellStyle name="Обычный 5 4 2 3 2" xfId="1873" xr:uid="{00000000-0005-0000-0000-000062110000}"/>
    <cellStyle name="Обычный 5 4 2 3 2 2" xfId="6830" xr:uid="{00000000-0005-0000-0000-000063110000}"/>
    <cellStyle name="Обычный 5 4 2 3 3" xfId="2807" xr:uid="{00000000-0005-0000-0000-000064110000}"/>
    <cellStyle name="Обычный 5 4 2 4" xfId="1118" xr:uid="{00000000-0005-0000-0000-000065110000}"/>
    <cellStyle name="Обычный 5 4 2 4 2" xfId="6828" xr:uid="{00000000-0005-0000-0000-000066110000}"/>
    <cellStyle name="Обычный 5 4 2 5" xfId="2213" xr:uid="{00000000-0005-0000-0000-000067110000}"/>
    <cellStyle name="Обычный 5 4 3" xfId="465" xr:uid="{00000000-0005-0000-0000-000068110000}"/>
    <cellStyle name="Обычный 5 4 3 2" xfId="1119" xr:uid="{00000000-0005-0000-0000-000069110000}"/>
    <cellStyle name="Обычный 5 4 3 2 2" xfId="6831" xr:uid="{00000000-0005-0000-0000-00006A110000}"/>
    <cellStyle name="Обычный 5 4 3 3" xfId="2403" xr:uid="{00000000-0005-0000-0000-00006B110000}"/>
    <cellStyle name="Обычный 5 4 4" xfId="1120" xr:uid="{00000000-0005-0000-0000-00006C110000}"/>
    <cellStyle name="Обычный 5 4 4 2" xfId="1874" xr:uid="{00000000-0005-0000-0000-00006D110000}"/>
    <cellStyle name="Обычный 5 4 4 2 2" xfId="6832" xr:uid="{00000000-0005-0000-0000-00006E110000}"/>
    <cellStyle name="Обычный 5 4 4 3" xfId="2808" xr:uid="{00000000-0005-0000-0000-00006F110000}"/>
    <cellStyle name="Обычный 5 4 5" xfId="1121" xr:uid="{00000000-0005-0000-0000-000070110000}"/>
    <cellStyle name="Обычный 5 4 5 2" xfId="6827" xr:uid="{00000000-0005-0000-0000-000071110000}"/>
    <cellStyle name="Обычный 5 4 6" xfId="2212" xr:uid="{00000000-0005-0000-0000-000072110000}"/>
    <cellStyle name="Обычный 5 5" xfId="145" xr:uid="{00000000-0005-0000-0000-000073110000}"/>
    <cellStyle name="Обычный 5 5 2" xfId="326" xr:uid="{00000000-0005-0000-0000-000074110000}"/>
    <cellStyle name="Обычный 5 5 2 2" xfId="601" xr:uid="{00000000-0005-0000-0000-000075110000}"/>
    <cellStyle name="Обычный 5 5 2 2 2" xfId="1122" xr:uid="{00000000-0005-0000-0000-000076110000}"/>
    <cellStyle name="Обычный 5 5 2 2 2 2" xfId="6835" xr:uid="{00000000-0005-0000-0000-000077110000}"/>
    <cellStyle name="Обычный 5 5 2 2 3" xfId="2535" xr:uid="{00000000-0005-0000-0000-000078110000}"/>
    <cellStyle name="Обычный 5 5 2 3" xfId="1123" xr:uid="{00000000-0005-0000-0000-000079110000}"/>
    <cellStyle name="Обычный 5 5 2 3 2" xfId="1875" xr:uid="{00000000-0005-0000-0000-00007A110000}"/>
    <cellStyle name="Обычный 5 5 2 3 2 2" xfId="6836" xr:uid="{00000000-0005-0000-0000-00007B110000}"/>
    <cellStyle name="Обычный 5 5 2 3 3" xfId="2809" xr:uid="{00000000-0005-0000-0000-00007C110000}"/>
    <cellStyle name="Обычный 5 5 2 4" xfId="1124" xr:uid="{00000000-0005-0000-0000-00007D110000}"/>
    <cellStyle name="Обычный 5 5 2 4 2" xfId="6834" xr:uid="{00000000-0005-0000-0000-00007E110000}"/>
    <cellStyle name="Обычный 5 5 2 5" xfId="2215" xr:uid="{00000000-0005-0000-0000-00007F110000}"/>
    <cellStyle name="Обычный 5 5 3" xfId="466" xr:uid="{00000000-0005-0000-0000-000080110000}"/>
    <cellStyle name="Обычный 5 5 3 2" xfId="1125" xr:uid="{00000000-0005-0000-0000-000081110000}"/>
    <cellStyle name="Обычный 5 5 3 2 2" xfId="6837" xr:uid="{00000000-0005-0000-0000-000082110000}"/>
    <cellStyle name="Обычный 5 5 3 3" xfId="2404" xr:uid="{00000000-0005-0000-0000-000083110000}"/>
    <cellStyle name="Обычный 5 5 4" xfId="1126" xr:uid="{00000000-0005-0000-0000-000084110000}"/>
    <cellStyle name="Обычный 5 5 4 2" xfId="1876" xr:uid="{00000000-0005-0000-0000-000085110000}"/>
    <cellStyle name="Обычный 5 5 4 2 2" xfId="6838" xr:uid="{00000000-0005-0000-0000-000086110000}"/>
    <cellStyle name="Обычный 5 5 4 3" xfId="2810" xr:uid="{00000000-0005-0000-0000-000087110000}"/>
    <cellStyle name="Обычный 5 5 5" xfId="1127" xr:uid="{00000000-0005-0000-0000-000088110000}"/>
    <cellStyle name="Обычный 5 5 5 2" xfId="6833" xr:uid="{00000000-0005-0000-0000-000089110000}"/>
    <cellStyle name="Обычный 5 5 6" xfId="2214" xr:uid="{00000000-0005-0000-0000-00008A110000}"/>
    <cellStyle name="Обычный 5 6" xfId="146" xr:uid="{00000000-0005-0000-0000-00008B110000}"/>
    <cellStyle name="Обычный 5 6 2" xfId="327" xr:uid="{00000000-0005-0000-0000-00008C110000}"/>
    <cellStyle name="Обычный 5 6 2 2" xfId="602" xr:uid="{00000000-0005-0000-0000-00008D110000}"/>
    <cellStyle name="Обычный 5 6 2 2 2" xfId="1128" xr:uid="{00000000-0005-0000-0000-00008E110000}"/>
    <cellStyle name="Обычный 5 6 2 2 2 2" xfId="6841" xr:uid="{00000000-0005-0000-0000-00008F110000}"/>
    <cellStyle name="Обычный 5 6 2 2 3" xfId="2536" xr:uid="{00000000-0005-0000-0000-000090110000}"/>
    <cellStyle name="Обычный 5 6 2 3" xfId="1129" xr:uid="{00000000-0005-0000-0000-000091110000}"/>
    <cellStyle name="Обычный 5 6 2 3 2" xfId="1877" xr:uid="{00000000-0005-0000-0000-000092110000}"/>
    <cellStyle name="Обычный 5 6 2 3 2 2" xfId="6842" xr:uid="{00000000-0005-0000-0000-000093110000}"/>
    <cellStyle name="Обычный 5 6 2 3 3" xfId="2811" xr:uid="{00000000-0005-0000-0000-000094110000}"/>
    <cellStyle name="Обычный 5 6 2 4" xfId="1130" xr:uid="{00000000-0005-0000-0000-000095110000}"/>
    <cellStyle name="Обычный 5 6 2 4 2" xfId="6840" xr:uid="{00000000-0005-0000-0000-000096110000}"/>
    <cellStyle name="Обычный 5 6 2 5" xfId="2217" xr:uid="{00000000-0005-0000-0000-000097110000}"/>
    <cellStyle name="Обычный 5 6 3" xfId="467" xr:uid="{00000000-0005-0000-0000-000098110000}"/>
    <cellStyle name="Обычный 5 6 3 2" xfId="1131" xr:uid="{00000000-0005-0000-0000-000099110000}"/>
    <cellStyle name="Обычный 5 6 3 2 2" xfId="6843" xr:uid="{00000000-0005-0000-0000-00009A110000}"/>
    <cellStyle name="Обычный 5 6 3 3" xfId="2405" xr:uid="{00000000-0005-0000-0000-00009B110000}"/>
    <cellStyle name="Обычный 5 6 4" xfId="1132" xr:uid="{00000000-0005-0000-0000-00009C110000}"/>
    <cellStyle name="Обычный 5 6 4 2" xfId="1878" xr:uid="{00000000-0005-0000-0000-00009D110000}"/>
    <cellStyle name="Обычный 5 6 4 2 2" xfId="6844" xr:uid="{00000000-0005-0000-0000-00009E110000}"/>
    <cellStyle name="Обычный 5 6 4 3" xfId="2812" xr:uid="{00000000-0005-0000-0000-00009F110000}"/>
    <cellStyle name="Обычный 5 6 5" xfId="1133" xr:uid="{00000000-0005-0000-0000-0000A0110000}"/>
    <cellStyle name="Обычный 5 6 5 2" xfId="6839" xr:uid="{00000000-0005-0000-0000-0000A1110000}"/>
    <cellStyle name="Обычный 5 6 6" xfId="2216" xr:uid="{00000000-0005-0000-0000-0000A2110000}"/>
    <cellStyle name="Обычный 5 7" xfId="147" xr:uid="{00000000-0005-0000-0000-0000A3110000}"/>
    <cellStyle name="Обычный 5 7 10" xfId="5650" xr:uid="{00000000-0005-0000-0000-0000A4110000}"/>
    <cellStyle name="Обычный 5 7 10 2" xfId="5651" xr:uid="{00000000-0005-0000-0000-0000A5110000}"/>
    <cellStyle name="Обычный 5 7 11" xfId="5652" xr:uid="{00000000-0005-0000-0000-0000A6110000}"/>
    <cellStyle name="Обычный 5 7 11 2" xfId="5653" xr:uid="{00000000-0005-0000-0000-0000A7110000}"/>
    <cellStyle name="Обычный 5 7 11 2 2" xfId="5654" xr:uid="{00000000-0005-0000-0000-0000A8110000}"/>
    <cellStyle name="Обычный 5 7 11 3" xfId="5655" xr:uid="{00000000-0005-0000-0000-0000A9110000}"/>
    <cellStyle name="Обычный 5 7 12" xfId="5656" xr:uid="{00000000-0005-0000-0000-0000AA110000}"/>
    <cellStyle name="Обычный 5 7 13" xfId="2218" xr:uid="{00000000-0005-0000-0000-0000AB110000}"/>
    <cellStyle name="Обычный 5 7 2" xfId="328" xr:uid="{00000000-0005-0000-0000-0000AC110000}"/>
    <cellStyle name="Обычный 5 7 2 10" xfId="2219" xr:uid="{00000000-0005-0000-0000-0000AD110000}"/>
    <cellStyle name="Обычный 5 7 2 2" xfId="603" xr:uid="{00000000-0005-0000-0000-0000AE110000}"/>
    <cellStyle name="Обычный 5 7 2 2 2" xfId="1134" xr:uid="{00000000-0005-0000-0000-0000AF110000}"/>
    <cellStyle name="Обычный 5 7 2 2 2 2" xfId="5658" xr:uid="{00000000-0005-0000-0000-0000B0110000}"/>
    <cellStyle name="Обычный 5 7 2 2 2 2 2" xfId="5659" xr:uid="{00000000-0005-0000-0000-0000B1110000}"/>
    <cellStyle name="Обычный 5 7 2 2 2 2 2 2" xfId="5660" xr:uid="{00000000-0005-0000-0000-0000B2110000}"/>
    <cellStyle name="Обычный 5 7 2 2 2 2 2 2 2" xfId="5661" xr:uid="{00000000-0005-0000-0000-0000B3110000}"/>
    <cellStyle name="Обычный 5 7 2 2 2 2 2 3" xfId="5662" xr:uid="{00000000-0005-0000-0000-0000B4110000}"/>
    <cellStyle name="Обычный 5 7 2 2 2 2 2 4" xfId="5663" xr:uid="{00000000-0005-0000-0000-0000B5110000}"/>
    <cellStyle name="Обычный 5 7 2 2 2 2 3" xfId="5664" xr:uid="{00000000-0005-0000-0000-0000B6110000}"/>
    <cellStyle name="Обычный 5 7 2 2 2 3" xfId="5665" xr:uid="{00000000-0005-0000-0000-0000B7110000}"/>
    <cellStyle name="Обычный 5 7 2 2 2 3 2" xfId="5666" xr:uid="{00000000-0005-0000-0000-0000B8110000}"/>
    <cellStyle name="Обычный 5 7 2 2 2 4" xfId="5667" xr:uid="{00000000-0005-0000-0000-0000B9110000}"/>
    <cellStyle name="Обычный 5 7 2 2 2 4 2" xfId="5668" xr:uid="{00000000-0005-0000-0000-0000BA110000}"/>
    <cellStyle name="Обычный 5 7 2 2 2 5" xfId="5669" xr:uid="{00000000-0005-0000-0000-0000BB110000}"/>
    <cellStyle name="Обычный 5 7 2 2 2 6" xfId="5657" xr:uid="{00000000-0005-0000-0000-0000BC110000}"/>
    <cellStyle name="Обычный 5 7 2 2 3" xfId="5670" xr:uid="{00000000-0005-0000-0000-0000BD110000}"/>
    <cellStyle name="Обычный 5 7 2 2 3 2" xfId="5671" xr:uid="{00000000-0005-0000-0000-0000BE110000}"/>
    <cellStyle name="Обычный 5 7 2 2 3 2 2" xfId="5672" xr:uid="{00000000-0005-0000-0000-0000BF110000}"/>
    <cellStyle name="Обычный 5 7 2 2 3 3" xfId="5673" xr:uid="{00000000-0005-0000-0000-0000C0110000}"/>
    <cellStyle name="Обычный 5 7 2 2 3 3 2" xfId="5674" xr:uid="{00000000-0005-0000-0000-0000C1110000}"/>
    <cellStyle name="Обычный 5 7 2 2 3 4" xfId="5675" xr:uid="{00000000-0005-0000-0000-0000C2110000}"/>
    <cellStyle name="Обычный 5 7 2 2 4" xfId="5676" xr:uid="{00000000-0005-0000-0000-0000C3110000}"/>
    <cellStyle name="Обычный 5 7 2 2 4 2" xfId="5677" xr:uid="{00000000-0005-0000-0000-0000C4110000}"/>
    <cellStyle name="Обычный 5 7 2 2 4 2 2" xfId="5678" xr:uid="{00000000-0005-0000-0000-0000C5110000}"/>
    <cellStyle name="Обычный 5 7 2 2 4 2 2 2" xfId="5679" xr:uid="{00000000-0005-0000-0000-0000C6110000}"/>
    <cellStyle name="Обычный 5 7 2 2 4 2 3" xfId="5680" xr:uid="{00000000-0005-0000-0000-0000C7110000}"/>
    <cellStyle name="Обычный 5 7 2 2 4 3" xfId="5681" xr:uid="{00000000-0005-0000-0000-0000C8110000}"/>
    <cellStyle name="Обычный 5 7 2 2 4 3 2" xfId="5682" xr:uid="{00000000-0005-0000-0000-0000C9110000}"/>
    <cellStyle name="Обычный 5 7 2 2 4 4" xfId="5683" xr:uid="{00000000-0005-0000-0000-0000CA110000}"/>
    <cellStyle name="Обычный 5 7 2 2 5" xfId="5684" xr:uid="{00000000-0005-0000-0000-0000CB110000}"/>
    <cellStyle name="Обычный 5 7 2 2 6" xfId="2537" xr:uid="{00000000-0005-0000-0000-0000CC110000}"/>
    <cellStyle name="Обычный 5 7 2 3" xfId="1135" xr:uid="{00000000-0005-0000-0000-0000CD110000}"/>
    <cellStyle name="Обычный 5 7 2 3 2" xfId="1879" xr:uid="{00000000-0005-0000-0000-0000CE110000}"/>
    <cellStyle name="Обычный 5 7 2 3 2 2" xfId="5686" xr:uid="{00000000-0005-0000-0000-0000CF110000}"/>
    <cellStyle name="Обычный 5 7 2 3 2 2 2" xfId="5687" xr:uid="{00000000-0005-0000-0000-0000D0110000}"/>
    <cellStyle name="Обычный 5 7 2 3 2 3" xfId="5688" xr:uid="{00000000-0005-0000-0000-0000D1110000}"/>
    <cellStyle name="Обычный 5 7 2 3 2 4" xfId="5685" xr:uid="{00000000-0005-0000-0000-0000D2110000}"/>
    <cellStyle name="Обычный 5 7 2 3 3" xfId="5689" xr:uid="{00000000-0005-0000-0000-0000D3110000}"/>
    <cellStyle name="Обычный 5 7 2 3 4" xfId="2813" xr:uid="{00000000-0005-0000-0000-0000D4110000}"/>
    <cellStyle name="Обычный 5 7 2 4" xfId="1136" xr:uid="{00000000-0005-0000-0000-0000D5110000}"/>
    <cellStyle name="Обычный 5 7 2 4 2" xfId="5691" xr:uid="{00000000-0005-0000-0000-0000D6110000}"/>
    <cellStyle name="Обычный 5 7 2 4 2 2" xfId="5692" xr:uid="{00000000-0005-0000-0000-0000D7110000}"/>
    <cellStyle name="Обычный 5 7 2 4 2 2 2" xfId="5693" xr:uid="{00000000-0005-0000-0000-0000D8110000}"/>
    <cellStyle name="Обычный 5 7 2 4 2 3" xfId="5694" xr:uid="{00000000-0005-0000-0000-0000D9110000}"/>
    <cellStyle name="Обычный 5 7 2 4 3" xfId="5695" xr:uid="{00000000-0005-0000-0000-0000DA110000}"/>
    <cellStyle name="Обычный 5 7 2 4 3 2" xfId="5696" xr:uid="{00000000-0005-0000-0000-0000DB110000}"/>
    <cellStyle name="Обычный 5 7 2 4 4" xfId="5697" xr:uid="{00000000-0005-0000-0000-0000DC110000}"/>
    <cellStyle name="Обычный 5 7 2 4 5" xfId="5690" xr:uid="{00000000-0005-0000-0000-0000DD110000}"/>
    <cellStyle name="Обычный 5 7 2 5" xfId="5698" xr:uid="{00000000-0005-0000-0000-0000DE110000}"/>
    <cellStyle name="Обычный 5 7 2 5 2" xfId="5699" xr:uid="{00000000-0005-0000-0000-0000DF110000}"/>
    <cellStyle name="Обычный 5 7 2 5 2 2" xfId="5700" xr:uid="{00000000-0005-0000-0000-0000E0110000}"/>
    <cellStyle name="Обычный 5 7 2 5 3" xfId="5701" xr:uid="{00000000-0005-0000-0000-0000E1110000}"/>
    <cellStyle name="Обычный 5 7 2 6" xfId="5702" xr:uid="{00000000-0005-0000-0000-0000E2110000}"/>
    <cellStyle name="Обычный 5 7 2 6 2" xfId="5703" xr:uid="{00000000-0005-0000-0000-0000E3110000}"/>
    <cellStyle name="Обычный 5 7 2 6 2 2" xfId="5704" xr:uid="{00000000-0005-0000-0000-0000E4110000}"/>
    <cellStyle name="Обычный 5 7 2 6 2 2 2" xfId="5705" xr:uid="{00000000-0005-0000-0000-0000E5110000}"/>
    <cellStyle name="Обычный 5 7 2 6 2 3" xfId="5706" xr:uid="{00000000-0005-0000-0000-0000E6110000}"/>
    <cellStyle name="Обычный 5 7 2 6 3" xfId="5707" xr:uid="{00000000-0005-0000-0000-0000E7110000}"/>
    <cellStyle name="Обычный 5 7 2 6 3 2" xfId="5708" xr:uid="{00000000-0005-0000-0000-0000E8110000}"/>
    <cellStyle name="Обычный 5 7 2 6 4" xfId="5709" xr:uid="{00000000-0005-0000-0000-0000E9110000}"/>
    <cellStyle name="Обычный 5 7 2 6 4 2" xfId="5710" xr:uid="{00000000-0005-0000-0000-0000EA110000}"/>
    <cellStyle name="Обычный 5 7 2 6 5" xfId="5711" xr:uid="{00000000-0005-0000-0000-0000EB110000}"/>
    <cellStyle name="Обычный 5 7 2 6 5 2" xfId="5712" xr:uid="{00000000-0005-0000-0000-0000EC110000}"/>
    <cellStyle name="Обычный 5 7 2 6 6" xfId="5713" xr:uid="{00000000-0005-0000-0000-0000ED110000}"/>
    <cellStyle name="Обычный 5 7 2 7" xfId="5714" xr:uid="{00000000-0005-0000-0000-0000EE110000}"/>
    <cellStyle name="Обычный 5 7 2 7 2" xfId="5715" xr:uid="{00000000-0005-0000-0000-0000EF110000}"/>
    <cellStyle name="Обычный 5 7 2 7 2 2" xfId="5716" xr:uid="{00000000-0005-0000-0000-0000F0110000}"/>
    <cellStyle name="Обычный 5 7 2 7 3" xfId="5717" xr:uid="{00000000-0005-0000-0000-0000F1110000}"/>
    <cellStyle name="Обычный 5 7 2 7 3 2" xfId="5718" xr:uid="{00000000-0005-0000-0000-0000F2110000}"/>
    <cellStyle name="Обычный 5 7 2 7 4" xfId="5719" xr:uid="{00000000-0005-0000-0000-0000F3110000}"/>
    <cellStyle name="Обычный 5 7 2 7 4 2" xfId="5720" xr:uid="{00000000-0005-0000-0000-0000F4110000}"/>
    <cellStyle name="Обычный 5 7 2 7 4 2 2" xfId="5721" xr:uid="{00000000-0005-0000-0000-0000F5110000}"/>
    <cellStyle name="Обычный 5 7 2 7 4 3" xfId="5722" xr:uid="{00000000-0005-0000-0000-0000F6110000}"/>
    <cellStyle name="Обычный 5 7 2 7 5" xfId="5723" xr:uid="{00000000-0005-0000-0000-0000F7110000}"/>
    <cellStyle name="Обычный 5 7 2 8" xfId="5724" xr:uid="{00000000-0005-0000-0000-0000F8110000}"/>
    <cellStyle name="Обычный 5 7 2 8 2" xfId="5725" xr:uid="{00000000-0005-0000-0000-0000F9110000}"/>
    <cellStyle name="Обычный 5 7 2 8 2 2" xfId="5726" xr:uid="{00000000-0005-0000-0000-0000FA110000}"/>
    <cellStyle name="Обычный 5 7 2 8 2 2 2" xfId="5727" xr:uid="{00000000-0005-0000-0000-0000FB110000}"/>
    <cellStyle name="Обычный 5 7 2 8 2 3" xfId="5728" xr:uid="{00000000-0005-0000-0000-0000FC110000}"/>
    <cellStyle name="Обычный 5 7 2 8 3" xfId="5729" xr:uid="{00000000-0005-0000-0000-0000FD110000}"/>
    <cellStyle name="Обычный 5 7 2 8 3 2" xfId="5730" xr:uid="{00000000-0005-0000-0000-0000FE110000}"/>
    <cellStyle name="Обычный 5 7 2 8 4" xfId="5731" xr:uid="{00000000-0005-0000-0000-0000FF110000}"/>
    <cellStyle name="Обычный 5 7 2 8 4 2" xfId="5732" xr:uid="{00000000-0005-0000-0000-000000120000}"/>
    <cellStyle name="Обычный 5 7 2 8 4 2 2" xfId="5733" xr:uid="{00000000-0005-0000-0000-000001120000}"/>
    <cellStyle name="Обычный 5 7 2 8 4 3" xfId="5734" xr:uid="{00000000-0005-0000-0000-000002120000}"/>
    <cellStyle name="Обычный 5 7 2 8 5" xfId="5735" xr:uid="{00000000-0005-0000-0000-000003120000}"/>
    <cellStyle name="Обычный 5 7 2 8 5 2" xfId="5736" xr:uid="{00000000-0005-0000-0000-000004120000}"/>
    <cellStyle name="Обычный 5 7 2 8 6" xfId="5737" xr:uid="{00000000-0005-0000-0000-000005120000}"/>
    <cellStyle name="Обычный 5 7 2 8 6 2" xfId="5738" xr:uid="{00000000-0005-0000-0000-000006120000}"/>
    <cellStyle name="Обычный 5 7 2 8 7" xfId="5739" xr:uid="{00000000-0005-0000-0000-000007120000}"/>
    <cellStyle name="Обычный 5 7 2 9" xfId="5740" xr:uid="{00000000-0005-0000-0000-000008120000}"/>
    <cellStyle name="Обычный 5 7 3" xfId="468" xr:uid="{00000000-0005-0000-0000-000009120000}"/>
    <cellStyle name="Обычный 5 7 3 2" xfId="1137" xr:uid="{00000000-0005-0000-0000-00000A120000}"/>
    <cellStyle name="Обычный 5 7 3 2 2" xfId="5742" xr:uid="{00000000-0005-0000-0000-00000B120000}"/>
    <cellStyle name="Обычный 5 7 3 2 3" xfId="5741" xr:uid="{00000000-0005-0000-0000-00000C120000}"/>
    <cellStyle name="Обычный 5 7 3 3" xfId="5743" xr:uid="{00000000-0005-0000-0000-00000D120000}"/>
    <cellStyle name="Обычный 5 7 3 4" xfId="2406" xr:uid="{00000000-0005-0000-0000-00000E120000}"/>
    <cellStyle name="Обычный 5 7 4" xfId="1138" xr:uid="{00000000-0005-0000-0000-00000F120000}"/>
    <cellStyle name="Обычный 5 7 4 2" xfId="1880" xr:uid="{00000000-0005-0000-0000-000010120000}"/>
    <cellStyle name="Обычный 5 7 4 2 2" xfId="5745" xr:uid="{00000000-0005-0000-0000-000011120000}"/>
    <cellStyle name="Обычный 5 7 4 2 3" xfId="5744" xr:uid="{00000000-0005-0000-0000-000012120000}"/>
    <cellStyle name="Обычный 5 7 4 3" xfId="5746" xr:uid="{00000000-0005-0000-0000-000013120000}"/>
    <cellStyle name="Обычный 5 7 4 3 2" xfId="5747" xr:uid="{00000000-0005-0000-0000-000014120000}"/>
    <cellStyle name="Обычный 5 7 4 3 2 2" xfId="5748" xr:uid="{00000000-0005-0000-0000-000015120000}"/>
    <cellStyle name="Обычный 5 7 4 3 2 2 2" xfId="5749" xr:uid="{00000000-0005-0000-0000-000016120000}"/>
    <cellStyle name="Обычный 5 7 4 3 2 3" xfId="5750" xr:uid="{00000000-0005-0000-0000-000017120000}"/>
    <cellStyle name="Обычный 5 7 4 3 3" xfId="5751" xr:uid="{00000000-0005-0000-0000-000018120000}"/>
    <cellStyle name="Обычный 5 7 4 4" xfId="5752" xr:uid="{00000000-0005-0000-0000-000019120000}"/>
    <cellStyle name="Обычный 5 7 4 4 2" xfId="5753" xr:uid="{00000000-0005-0000-0000-00001A120000}"/>
    <cellStyle name="Обычный 5 7 4 5" xfId="5754" xr:uid="{00000000-0005-0000-0000-00001B120000}"/>
    <cellStyle name="Обычный 5 7 4 6" xfId="2814" xr:uid="{00000000-0005-0000-0000-00001C120000}"/>
    <cellStyle name="Обычный 5 7 5" xfId="1139" xr:uid="{00000000-0005-0000-0000-00001D120000}"/>
    <cellStyle name="Обычный 5 7 5 2" xfId="5756" xr:uid="{00000000-0005-0000-0000-00001E120000}"/>
    <cellStyle name="Обычный 5 7 5 2 2" xfId="5757" xr:uid="{00000000-0005-0000-0000-00001F120000}"/>
    <cellStyle name="Обычный 5 7 5 3" xfId="5758" xr:uid="{00000000-0005-0000-0000-000020120000}"/>
    <cellStyle name="Обычный 5 7 5 3 2" xfId="5759" xr:uid="{00000000-0005-0000-0000-000021120000}"/>
    <cellStyle name="Обычный 5 7 5 4" xfId="5760" xr:uid="{00000000-0005-0000-0000-000022120000}"/>
    <cellStyle name="Обычный 5 7 5 5" xfId="5755" xr:uid="{00000000-0005-0000-0000-000023120000}"/>
    <cellStyle name="Обычный 5 7 6" xfId="5761" xr:uid="{00000000-0005-0000-0000-000024120000}"/>
    <cellStyle name="Обычный 5 7 6 2" xfId="5762" xr:uid="{00000000-0005-0000-0000-000025120000}"/>
    <cellStyle name="Обычный 5 7 6 2 2" xfId="5763" xr:uid="{00000000-0005-0000-0000-000026120000}"/>
    <cellStyle name="Обычный 5 7 6 2 2 2" xfId="5764" xr:uid="{00000000-0005-0000-0000-000027120000}"/>
    <cellStyle name="Обычный 5 7 6 2 2 2 2" xfId="5765" xr:uid="{00000000-0005-0000-0000-000028120000}"/>
    <cellStyle name="Обычный 5 7 6 2 2 2 3" xfId="5766" xr:uid="{00000000-0005-0000-0000-000029120000}"/>
    <cellStyle name="Обычный 5 7 6 2 3" xfId="5767" xr:uid="{00000000-0005-0000-0000-00002A120000}"/>
    <cellStyle name="Обычный 5 7 6 3" xfId="5768" xr:uid="{00000000-0005-0000-0000-00002B120000}"/>
    <cellStyle name="Обычный 5 7 7" xfId="5769" xr:uid="{00000000-0005-0000-0000-00002C120000}"/>
    <cellStyle name="Обычный 5 7 7 2" xfId="5770" xr:uid="{00000000-0005-0000-0000-00002D120000}"/>
    <cellStyle name="Обычный 5 7 7 2 2" xfId="5771" xr:uid="{00000000-0005-0000-0000-00002E120000}"/>
    <cellStyle name="Обычный 5 7 7 2 2 2" xfId="5772" xr:uid="{00000000-0005-0000-0000-00002F120000}"/>
    <cellStyle name="Обычный 5 7 7 2 2 2 2" xfId="5773" xr:uid="{00000000-0005-0000-0000-000030120000}"/>
    <cellStyle name="Обычный 5 7 7 2 2 3" xfId="5774" xr:uid="{00000000-0005-0000-0000-000031120000}"/>
    <cellStyle name="Обычный 5 7 7 2 2 3 2" xfId="5775" xr:uid="{00000000-0005-0000-0000-000032120000}"/>
    <cellStyle name="Обычный 5 7 7 2 2 4" xfId="5776" xr:uid="{00000000-0005-0000-0000-000033120000}"/>
    <cellStyle name="Обычный 5 7 7 2 2 4 2" xfId="5777" xr:uid="{00000000-0005-0000-0000-000034120000}"/>
    <cellStyle name="Обычный 5 7 7 2 2 5" xfId="5778" xr:uid="{00000000-0005-0000-0000-000035120000}"/>
    <cellStyle name="Обычный 5 7 7 2 3" xfId="5779" xr:uid="{00000000-0005-0000-0000-000036120000}"/>
    <cellStyle name="Обычный 5 7 7 3" xfId="5780" xr:uid="{00000000-0005-0000-0000-000037120000}"/>
    <cellStyle name="Обычный 5 7 8" xfId="5781" xr:uid="{00000000-0005-0000-0000-000038120000}"/>
    <cellStyle name="Обычный 5 7 8 2" xfId="5782" xr:uid="{00000000-0005-0000-0000-000039120000}"/>
    <cellStyle name="Обычный 5 7 8 2 2" xfId="5783" xr:uid="{00000000-0005-0000-0000-00003A120000}"/>
    <cellStyle name="Обычный 5 7 8 3" xfId="5784" xr:uid="{00000000-0005-0000-0000-00003B120000}"/>
    <cellStyle name="Обычный 5 7 9" xfId="5785" xr:uid="{00000000-0005-0000-0000-00003C120000}"/>
    <cellStyle name="Обычный 5 7 9 2" xfId="5786" xr:uid="{00000000-0005-0000-0000-00003D120000}"/>
    <cellStyle name="Обычный 5 8" xfId="5787" xr:uid="{00000000-0005-0000-0000-00003E120000}"/>
    <cellStyle name="Обычный 5 8 2" xfId="5788" xr:uid="{00000000-0005-0000-0000-00003F120000}"/>
    <cellStyle name="Обычный 5 8 3" xfId="5789" xr:uid="{00000000-0005-0000-0000-000040120000}"/>
    <cellStyle name="Обычный 5 9" xfId="5790" xr:uid="{00000000-0005-0000-0000-000041120000}"/>
    <cellStyle name="Обычный 5 9 2" xfId="5791" xr:uid="{00000000-0005-0000-0000-000042120000}"/>
    <cellStyle name="Обычный 5 9 2 2" xfId="5792" xr:uid="{00000000-0005-0000-0000-000043120000}"/>
    <cellStyle name="Обычный 5 9 2 2 2" xfId="5793" xr:uid="{00000000-0005-0000-0000-000044120000}"/>
    <cellStyle name="Обычный 5 9 2 3" xfId="5794" xr:uid="{00000000-0005-0000-0000-000045120000}"/>
    <cellStyle name="Обычный 5 9 3" xfId="5795" xr:uid="{00000000-0005-0000-0000-000046120000}"/>
    <cellStyle name="Обычный 5 9 3 2" xfId="5796" xr:uid="{00000000-0005-0000-0000-000047120000}"/>
    <cellStyle name="Обычный 5 9 3 2 2" xfId="5797" xr:uid="{00000000-0005-0000-0000-000048120000}"/>
    <cellStyle name="Обычный 5 9 3 2 2 2" xfId="5798" xr:uid="{00000000-0005-0000-0000-000049120000}"/>
    <cellStyle name="Обычный 5 9 3 2 2 3" xfId="5799" xr:uid="{00000000-0005-0000-0000-00004A120000}"/>
    <cellStyle name="Обычный 5 9 3 2 2 4" xfId="5800" xr:uid="{00000000-0005-0000-0000-00004B120000}"/>
    <cellStyle name="Обычный 5 9 3 2 2 5" xfId="5801" xr:uid="{00000000-0005-0000-0000-00004C120000}"/>
    <cellStyle name="Обычный 5 9 3 2 2 6" xfId="5802" xr:uid="{00000000-0005-0000-0000-00004D120000}"/>
    <cellStyle name="Обычный 5 9 3 2 2 7" xfId="5803" xr:uid="{00000000-0005-0000-0000-00004E120000}"/>
    <cellStyle name="Обычный 5 9 3 3" xfId="5804" xr:uid="{00000000-0005-0000-0000-00004F120000}"/>
    <cellStyle name="Обычный 5 9 4" xfId="5805" xr:uid="{00000000-0005-0000-0000-000050120000}"/>
    <cellStyle name="Обычный 50" xfId="5806" xr:uid="{00000000-0005-0000-0000-000051120000}"/>
    <cellStyle name="Обычный 51" xfId="5807" xr:uid="{00000000-0005-0000-0000-000052120000}"/>
    <cellStyle name="Обычный 52" xfId="5808" xr:uid="{00000000-0005-0000-0000-000053120000}"/>
    <cellStyle name="Обычный 53" xfId="5809" xr:uid="{00000000-0005-0000-0000-000054120000}"/>
    <cellStyle name="Обычный 54" xfId="5810" xr:uid="{00000000-0005-0000-0000-000055120000}"/>
    <cellStyle name="Обычный 55" xfId="2065" xr:uid="{00000000-0005-0000-0000-000056120000}"/>
    <cellStyle name="Обычный 56" xfId="6545" xr:uid="{00000000-0005-0000-0000-000057120000}"/>
    <cellStyle name="Обычный 57" xfId="7196" xr:uid="{00000000-0005-0000-0000-000058120000}"/>
    <cellStyle name="Обычный 58" xfId="7197" xr:uid="{00000000-0005-0000-0000-000059120000}"/>
    <cellStyle name="Обычный 59" xfId="7198" xr:uid="{00000000-0005-0000-0000-00005A120000}"/>
    <cellStyle name="Обычный 6" xfId="148" xr:uid="{00000000-0005-0000-0000-00005B120000}"/>
    <cellStyle name="Обычный 6 2" xfId="149" xr:uid="{00000000-0005-0000-0000-00005C120000}"/>
    <cellStyle name="Обычный 6 2 2" xfId="329" xr:uid="{00000000-0005-0000-0000-00005D120000}"/>
    <cellStyle name="Обычный 6 2 2 2" xfId="604" xr:uid="{00000000-0005-0000-0000-00005E120000}"/>
    <cellStyle name="Обычный 6 2 2 2 2" xfId="1140" xr:uid="{00000000-0005-0000-0000-00005F120000}"/>
    <cellStyle name="Обычный 6 2 2 2 2 2" xfId="6848" xr:uid="{00000000-0005-0000-0000-000060120000}"/>
    <cellStyle name="Обычный 6 2 2 2 3" xfId="2538" xr:uid="{00000000-0005-0000-0000-000061120000}"/>
    <cellStyle name="Обычный 6 2 2 3" xfId="1141" xr:uid="{00000000-0005-0000-0000-000062120000}"/>
    <cellStyle name="Обычный 6 2 2 3 2" xfId="1881" xr:uid="{00000000-0005-0000-0000-000063120000}"/>
    <cellStyle name="Обычный 6 2 2 3 2 2" xfId="6849" xr:uid="{00000000-0005-0000-0000-000064120000}"/>
    <cellStyle name="Обычный 6 2 2 3 3" xfId="2815" xr:uid="{00000000-0005-0000-0000-000065120000}"/>
    <cellStyle name="Обычный 6 2 2 4" xfId="1142" xr:uid="{00000000-0005-0000-0000-000066120000}"/>
    <cellStyle name="Обычный 6 2 2 4 2" xfId="6847" xr:uid="{00000000-0005-0000-0000-000067120000}"/>
    <cellStyle name="Обычный 6 2 2 5" xfId="2222" xr:uid="{00000000-0005-0000-0000-000068120000}"/>
    <cellStyle name="Обычный 6 2 3" xfId="469" xr:uid="{00000000-0005-0000-0000-000069120000}"/>
    <cellStyle name="Обычный 6 2 3 2" xfId="1143" xr:uid="{00000000-0005-0000-0000-00006A120000}"/>
    <cellStyle name="Обычный 6 2 3 2 2" xfId="6850" xr:uid="{00000000-0005-0000-0000-00006B120000}"/>
    <cellStyle name="Обычный 6 2 3 3" xfId="2407" xr:uid="{00000000-0005-0000-0000-00006C120000}"/>
    <cellStyle name="Обычный 6 2 4" xfId="1144" xr:uid="{00000000-0005-0000-0000-00006D120000}"/>
    <cellStyle name="Обычный 6 2 4 2" xfId="1882" xr:uid="{00000000-0005-0000-0000-00006E120000}"/>
    <cellStyle name="Обычный 6 2 4 2 2" xfId="6851" xr:uid="{00000000-0005-0000-0000-00006F120000}"/>
    <cellStyle name="Обычный 6 2 4 3" xfId="2816" xr:uid="{00000000-0005-0000-0000-000070120000}"/>
    <cellStyle name="Обычный 6 2 5" xfId="1145" xr:uid="{00000000-0005-0000-0000-000071120000}"/>
    <cellStyle name="Обычный 6 2 5 2" xfId="6846" xr:uid="{00000000-0005-0000-0000-000072120000}"/>
    <cellStyle name="Обычный 6 2 6" xfId="2221" xr:uid="{00000000-0005-0000-0000-000073120000}"/>
    <cellStyle name="Обычный 6 3" xfId="150" xr:uid="{00000000-0005-0000-0000-000074120000}"/>
    <cellStyle name="Обычный 6 3 2" xfId="470" xr:uid="{00000000-0005-0000-0000-000075120000}"/>
    <cellStyle name="Обычный 6 3 2 2" xfId="1146" xr:uid="{00000000-0005-0000-0000-000076120000}"/>
    <cellStyle name="Обычный 6 3 2 2 2" xfId="5811" xr:uid="{00000000-0005-0000-0000-000077120000}"/>
    <cellStyle name="Обычный 6 3 2 3" xfId="2539" xr:uid="{00000000-0005-0000-0000-000078120000}"/>
    <cellStyle name="Обычный 6 3 3" xfId="1147" xr:uid="{00000000-0005-0000-0000-000079120000}"/>
    <cellStyle name="Обычный 6 3 3 2" xfId="1883" xr:uid="{00000000-0005-0000-0000-00007A120000}"/>
    <cellStyle name="Обычный 6 3 3 2 2" xfId="5812" xr:uid="{00000000-0005-0000-0000-00007B120000}"/>
    <cellStyle name="Обычный 6 3 3 3" xfId="2817" xr:uid="{00000000-0005-0000-0000-00007C120000}"/>
    <cellStyle name="Обычный 6 3 4" xfId="1148" xr:uid="{00000000-0005-0000-0000-00007D120000}"/>
    <cellStyle name="Обычный 6 3 4 2" xfId="5814" xr:uid="{00000000-0005-0000-0000-00007E120000}"/>
    <cellStyle name="Обычный 6 3 4 3" xfId="5813" xr:uid="{00000000-0005-0000-0000-00007F120000}"/>
    <cellStyle name="Обычный 6 3 5" xfId="5815" xr:uid="{00000000-0005-0000-0000-000080120000}"/>
    <cellStyle name="Обычный 6 3 5 2" xfId="5816" xr:uid="{00000000-0005-0000-0000-000081120000}"/>
    <cellStyle name="Обычный 6 3 6" xfId="5817" xr:uid="{00000000-0005-0000-0000-000082120000}"/>
    <cellStyle name="Обычный 6 3 6 2" xfId="5818" xr:uid="{00000000-0005-0000-0000-000083120000}"/>
    <cellStyle name="Обычный 6 3 7" xfId="5819" xr:uid="{00000000-0005-0000-0000-000084120000}"/>
    <cellStyle name="Обычный 6 3 7 2" xfId="5820" xr:uid="{00000000-0005-0000-0000-000085120000}"/>
    <cellStyle name="Обычный 6 3 8" xfId="5821" xr:uid="{00000000-0005-0000-0000-000086120000}"/>
    <cellStyle name="Обычный 6 3 9" xfId="2223" xr:uid="{00000000-0005-0000-0000-000087120000}"/>
    <cellStyle name="Обычный 6 4" xfId="1149" xr:uid="{00000000-0005-0000-0000-000088120000}"/>
    <cellStyle name="Обычный 6 4 2" xfId="1150" xr:uid="{00000000-0005-0000-0000-000089120000}"/>
    <cellStyle name="Обычный 6 4 2 2" xfId="2818" xr:uid="{00000000-0005-0000-0000-00008A120000}"/>
    <cellStyle name="Обычный 6 4 3" xfId="1884" xr:uid="{00000000-0005-0000-0000-00008B120000}"/>
    <cellStyle name="Обычный 6 5" xfId="1151" xr:uid="{00000000-0005-0000-0000-00008C120000}"/>
    <cellStyle name="Обычный 6 6" xfId="1152" xr:uid="{00000000-0005-0000-0000-00008D120000}"/>
    <cellStyle name="Обычный 6 6 2" xfId="6845" xr:uid="{00000000-0005-0000-0000-00008E120000}"/>
    <cellStyle name="Обычный 6 7" xfId="2220" xr:uid="{00000000-0005-0000-0000-00008F120000}"/>
    <cellStyle name="Обычный 60" xfId="7199" xr:uid="{00000000-0005-0000-0000-000090120000}"/>
    <cellStyle name="Обычный 61" xfId="7200" xr:uid="{00000000-0005-0000-0000-000091120000}"/>
    <cellStyle name="Обычный 62" xfId="7201" xr:uid="{00000000-0005-0000-0000-000092120000}"/>
    <cellStyle name="Обычный 63" xfId="7202" xr:uid="{00000000-0005-0000-0000-000093120000}"/>
    <cellStyle name="Обычный 64" xfId="7203" xr:uid="{00000000-0005-0000-0000-000094120000}"/>
    <cellStyle name="Обычный 7" xfId="151" xr:uid="{00000000-0005-0000-0000-000095120000}"/>
    <cellStyle name="Обычный 7 2" xfId="152" xr:uid="{00000000-0005-0000-0000-000096120000}"/>
    <cellStyle name="Обычный 7 2 2" xfId="153" xr:uid="{00000000-0005-0000-0000-000097120000}"/>
    <cellStyle name="Обычный 7 2 2 2" xfId="330" xr:uid="{00000000-0005-0000-0000-000098120000}"/>
    <cellStyle name="Обычный 7 2 2 2 2" xfId="605" xr:uid="{00000000-0005-0000-0000-000099120000}"/>
    <cellStyle name="Обычный 7 2 2 2 2 2" xfId="1153" xr:uid="{00000000-0005-0000-0000-00009A120000}"/>
    <cellStyle name="Обычный 7 2 2 2 2 2 2" xfId="6855" xr:uid="{00000000-0005-0000-0000-00009B120000}"/>
    <cellStyle name="Обычный 7 2 2 2 2 3" xfId="2540" xr:uid="{00000000-0005-0000-0000-00009C120000}"/>
    <cellStyle name="Обычный 7 2 2 2 3" xfId="1154" xr:uid="{00000000-0005-0000-0000-00009D120000}"/>
    <cellStyle name="Обычный 7 2 2 2 3 2" xfId="1885" xr:uid="{00000000-0005-0000-0000-00009E120000}"/>
    <cellStyle name="Обычный 7 2 2 2 3 2 2" xfId="6856" xr:uid="{00000000-0005-0000-0000-00009F120000}"/>
    <cellStyle name="Обычный 7 2 2 2 3 3" xfId="2819" xr:uid="{00000000-0005-0000-0000-0000A0120000}"/>
    <cellStyle name="Обычный 7 2 2 2 4" xfId="1155" xr:uid="{00000000-0005-0000-0000-0000A1120000}"/>
    <cellStyle name="Обычный 7 2 2 2 4 2" xfId="6854" xr:uid="{00000000-0005-0000-0000-0000A2120000}"/>
    <cellStyle name="Обычный 7 2 2 2 5" xfId="2226" xr:uid="{00000000-0005-0000-0000-0000A3120000}"/>
    <cellStyle name="Обычный 7 2 2 3" xfId="473" xr:uid="{00000000-0005-0000-0000-0000A4120000}"/>
    <cellStyle name="Обычный 7 2 2 3 2" xfId="1156" xr:uid="{00000000-0005-0000-0000-0000A5120000}"/>
    <cellStyle name="Обычный 7 2 2 3 2 2" xfId="6857" xr:uid="{00000000-0005-0000-0000-0000A6120000}"/>
    <cellStyle name="Обычный 7 2 2 3 3" xfId="2409" xr:uid="{00000000-0005-0000-0000-0000A7120000}"/>
    <cellStyle name="Обычный 7 2 2 4" xfId="1157" xr:uid="{00000000-0005-0000-0000-0000A8120000}"/>
    <cellStyle name="Обычный 7 2 2 4 2" xfId="1886" xr:uid="{00000000-0005-0000-0000-0000A9120000}"/>
    <cellStyle name="Обычный 7 2 2 4 2 2" xfId="6858" xr:uid="{00000000-0005-0000-0000-0000AA120000}"/>
    <cellStyle name="Обычный 7 2 2 4 3" xfId="2820" xr:uid="{00000000-0005-0000-0000-0000AB120000}"/>
    <cellStyle name="Обычный 7 2 2 5" xfId="1158" xr:uid="{00000000-0005-0000-0000-0000AC120000}"/>
    <cellStyle name="Обычный 7 2 2 5 2" xfId="6853" xr:uid="{00000000-0005-0000-0000-0000AD120000}"/>
    <cellStyle name="Обычный 7 2 2 6" xfId="2225" xr:uid="{00000000-0005-0000-0000-0000AE120000}"/>
    <cellStyle name="Обычный 7 2 3" xfId="331" xr:uid="{00000000-0005-0000-0000-0000AF120000}"/>
    <cellStyle name="Обычный 7 2 3 2" xfId="606" xr:uid="{00000000-0005-0000-0000-0000B0120000}"/>
    <cellStyle name="Обычный 7 2 3 2 2" xfId="1159" xr:uid="{00000000-0005-0000-0000-0000B1120000}"/>
    <cellStyle name="Обычный 7 2 3 2 2 2" xfId="6860" xr:uid="{00000000-0005-0000-0000-0000B2120000}"/>
    <cellStyle name="Обычный 7 2 3 2 3" xfId="2541" xr:uid="{00000000-0005-0000-0000-0000B3120000}"/>
    <cellStyle name="Обычный 7 2 3 3" xfId="1160" xr:uid="{00000000-0005-0000-0000-0000B4120000}"/>
    <cellStyle name="Обычный 7 2 3 3 2" xfId="1887" xr:uid="{00000000-0005-0000-0000-0000B5120000}"/>
    <cellStyle name="Обычный 7 2 3 3 2 2" xfId="6861" xr:uid="{00000000-0005-0000-0000-0000B6120000}"/>
    <cellStyle name="Обычный 7 2 3 3 3" xfId="2821" xr:uid="{00000000-0005-0000-0000-0000B7120000}"/>
    <cellStyle name="Обычный 7 2 3 4" xfId="1161" xr:uid="{00000000-0005-0000-0000-0000B8120000}"/>
    <cellStyle name="Обычный 7 2 3 4 2" xfId="6859" xr:uid="{00000000-0005-0000-0000-0000B9120000}"/>
    <cellStyle name="Обычный 7 2 3 5" xfId="2227" xr:uid="{00000000-0005-0000-0000-0000BA120000}"/>
    <cellStyle name="Обычный 7 2 4" xfId="472" xr:uid="{00000000-0005-0000-0000-0000BB120000}"/>
    <cellStyle name="Обычный 7 2 4 2" xfId="1162" xr:uid="{00000000-0005-0000-0000-0000BC120000}"/>
    <cellStyle name="Обычный 7 2 4 2 2" xfId="6862" xr:uid="{00000000-0005-0000-0000-0000BD120000}"/>
    <cellStyle name="Обычный 7 2 4 3" xfId="2408" xr:uid="{00000000-0005-0000-0000-0000BE120000}"/>
    <cellStyle name="Обычный 7 2 5" xfId="1163" xr:uid="{00000000-0005-0000-0000-0000BF120000}"/>
    <cellStyle name="Обычный 7 2 5 2" xfId="1888" xr:uid="{00000000-0005-0000-0000-0000C0120000}"/>
    <cellStyle name="Обычный 7 2 5 2 2" xfId="6863" xr:uid="{00000000-0005-0000-0000-0000C1120000}"/>
    <cellStyle name="Обычный 7 2 5 3" xfId="2822" xr:uid="{00000000-0005-0000-0000-0000C2120000}"/>
    <cellStyle name="Обычный 7 2 6" xfId="1164" xr:uid="{00000000-0005-0000-0000-0000C3120000}"/>
    <cellStyle name="Обычный 7 2 6 2" xfId="6852" xr:uid="{00000000-0005-0000-0000-0000C4120000}"/>
    <cellStyle name="Обычный 7 2 7" xfId="2224" xr:uid="{00000000-0005-0000-0000-0000C5120000}"/>
    <cellStyle name="Обычный 7 3" xfId="154" xr:uid="{00000000-0005-0000-0000-0000C6120000}"/>
    <cellStyle name="Обычный 7 3 2" xfId="155" xr:uid="{00000000-0005-0000-0000-0000C7120000}"/>
    <cellStyle name="Обычный 7 3 2 2" xfId="332" xr:uid="{00000000-0005-0000-0000-0000C8120000}"/>
    <cellStyle name="Обычный 7 3 2 2 2" xfId="607" xr:uid="{00000000-0005-0000-0000-0000C9120000}"/>
    <cellStyle name="Обычный 7 3 2 2 2 2" xfId="1165" xr:uid="{00000000-0005-0000-0000-0000CA120000}"/>
    <cellStyle name="Обычный 7 3 2 2 2 2 2" xfId="6867" xr:uid="{00000000-0005-0000-0000-0000CB120000}"/>
    <cellStyle name="Обычный 7 3 2 2 2 3" xfId="2542" xr:uid="{00000000-0005-0000-0000-0000CC120000}"/>
    <cellStyle name="Обычный 7 3 2 2 3" xfId="1166" xr:uid="{00000000-0005-0000-0000-0000CD120000}"/>
    <cellStyle name="Обычный 7 3 2 2 3 2" xfId="1889" xr:uid="{00000000-0005-0000-0000-0000CE120000}"/>
    <cellStyle name="Обычный 7 3 2 2 3 2 2" xfId="6868" xr:uid="{00000000-0005-0000-0000-0000CF120000}"/>
    <cellStyle name="Обычный 7 3 2 2 3 3" xfId="2823" xr:uid="{00000000-0005-0000-0000-0000D0120000}"/>
    <cellStyle name="Обычный 7 3 2 2 4" xfId="1167" xr:uid="{00000000-0005-0000-0000-0000D1120000}"/>
    <cellStyle name="Обычный 7 3 2 2 4 2" xfId="6866" xr:uid="{00000000-0005-0000-0000-0000D2120000}"/>
    <cellStyle name="Обычный 7 3 2 2 5" xfId="2230" xr:uid="{00000000-0005-0000-0000-0000D3120000}"/>
    <cellStyle name="Обычный 7 3 2 3" xfId="475" xr:uid="{00000000-0005-0000-0000-0000D4120000}"/>
    <cellStyle name="Обычный 7 3 2 3 2" xfId="1168" xr:uid="{00000000-0005-0000-0000-0000D5120000}"/>
    <cellStyle name="Обычный 7 3 2 3 2 2" xfId="5823" xr:uid="{00000000-0005-0000-0000-0000D6120000}"/>
    <cellStyle name="Обычный 7 3 2 3 2 3" xfId="5822" xr:uid="{00000000-0005-0000-0000-0000D7120000}"/>
    <cellStyle name="Обычный 7 3 2 3 3" xfId="5824" xr:uid="{00000000-0005-0000-0000-0000D8120000}"/>
    <cellStyle name="Обычный 7 3 2 3 3 2" xfId="5825" xr:uid="{00000000-0005-0000-0000-0000D9120000}"/>
    <cellStyle name="Обычный 7 3 2 3 4" xfId="5826" xr:uid="{00000000-0005-0000-0000-0000DA120000}"/>
    <cellStyle name="Обычный 7 3 2 3 5" xfId="5827" xr:uid="{00000000-0005-0000-0000-0000DB120000}"/>
    <cellStyle name="Обычный 7 3 2 3 6" xfId="2411" xr:uid="{00000000-0005-0000-0000-0000DC120000}"/>
    <cellStyle name="Обычный 7 3 2 4" xfId="1169" xr:uid="{00000000-0005-0000-0000-0000DD120000}"/>
    <cellStyle name="Обычный 7 3 2 4 2" xfId="1890" xr:uid="{00000000-0005-0000-0000-0000DE120000}"/>
    <cellStyle name="Обычный 7 3 2 4 2 2" xfId="6869" xr:uid="{00000000-0005-0000-0000-0000DF120000}"/>
    <cellStyle name="Обычный 7 3 2 4 3" xfId="2824" xr:uid="{00000000-0005-0000-0000-0000E0120000}"/>
    <cellStyle name="Обычный 7 3 2 5" xfId="1170" xr:uid="{00000000-0005-0000-0000-0000E1120000}"/>
    <cellStyle name="Обычный 7 3 2 5 2" xfId="6865" xr:uid="{00000000-0005-0000-0000-0000E2120000}"/>
    <cellStyle name="Обычный 7 3 2 6" xfId="2229" xr:uid="{00000000-0005-0000-0000-0000E3120000}"/>
    <cellStyle name="Обычный 7 3 3" xfId="333" xr:uid="{00000000-0005-0000-0000-0000E4120000}"/>
    <cellStyle name="Обычный 7 3 3 2" xfId="608" xr:uid="{00000000-0005-0000-0000-0000E5120000}"/>
    <cellStyle name="Обычный 7 3 3 2 2" xfId="1171" xr:uid="{00000000-0005-0000-0000-0000E6120000}"/>
    <cellStyle name="Обычный 7 3 3 2 2 2" xfId="5828" xr:uid="{00000000-0005-0000-0000-0000E7120000}"/>
    <cellStyle name="Обычный 7 3 3 2 3" xfId="2543" xr:uid="{00000000-0005-0000-0000-0000E8120000}"/>
    <cellStyle name="Обычный 7 3 3 3" xfId="1172" xr:uid="{00000000-0005-0000-0000-0000E9120000}"/>
    <cellStyle name="Обычный 7 3 3 3 2" xfId="1891" xr:uid="{00000000-0005-0000-0000-0000EA120000}"/>
    <cellStyle name="Обычный 7 3 3 3 2 2" xfId="6871" xr:uid="{00000000-0005-0000-0000-0000EB120000}"/>
    <cellStyle name="Обычный 7 3 3 3 3" xfId="2825" xr:uid="{00000000-0005-0000-0000-0000EC120000}"/>
    <cellStyle name="Обычный 7 3 3 4" xfId="1173" xr:uid="{00000000-0005-0000-0000-0000ED120000}"/>
    <cellStyle name="Обычный 7 3 3 4 2" xfId="6870" xr:uid="{00000000-0005-0000-0000-0000EE120000}"/>
    <cellStyle name="Обычный 7 3 3 5" xfId="2231" xr:uid="{00000000-0005-0000-0000-0000EF120000}"/>
    <cellStyle name="Обычный 7 3 4" xfId="474" xr:uid="{00000000-0005-0000-0000-0000F0120000}"/>
    <cellStyle name="Обычный 7 3 4 2" xfId="1174" xr:uid="{00000000-0005-0000-0000-0000F1120000}"/>
    <cellStyle name="Обычный 7 3 4 2 2" xfId="5829" xr:uid="{00000000-0005-0000-0000-0000F2120000}"/>
    <cellStyle name="Обычный 7 3 4 3" xfId="2410" xr:uid="{00000000-0005-0000-0000-0000F3120000}"/>
    <cellStyle name="Обычный 7 3 5" xfId="1175" xr:uid="{00000000-0005-0000-0000-0000F4120000}"/>
    <cellStyle name="Обычный 7 3 5 2" xfId="1892" xr:uid="{00000000-0005-0000-0000-0000F5120000}"/>
    <cellStyle name="Обычный 7 3 5 2 2" xfId="6872" xr:uid="{00000000-0005-0000-0000-0000F6120000}"/>
    <cellStyle name="Обычный 7 3 5 3" xfId="2826" xr:uid="{00000000-0005-0000-0000-0000F7120000}"/>
    <cellStyle name="Обычный 7 3 6" xfId="1176" xr:uid="{00000000-0005-0000-0000-0000F8120000}"/>
    <cellStyle name="Обычный 7 3 6 2" xfId="6864" xr:uid="{00000000-0005-0000-0000-0000F9120000}"/>
    <cellStyle name="Обычный 7 3 7" xfId="2228" xr:uid="{00000000-0005-0000-0000-0000FA120000}"/>
    <cellStyle name="Обычный 7 4" xfId="156" xr:uid="{00000000-0005-0000-0000-0000FB120000}"/>
    <cellStyle name="Обычный 7 4 2" xfId="266" xr:uid="{00000000-0005-0000-0000-0000FC120000}"/>
    <cellStyle name="Обычный 7 4 2 2" xfId="1177" xr:uid="{00000000-0005-0000-0000-0000FD120000}"/>
    <cellStyle name="Обычный 7 4 2 2 2" xfId="1894" xr:uid="{00000000-0005-0000-0000-0000FE120000}"/>
    <cellStyle name="Обычный 7 4 2 2 2 2" xfId="6874" xr:uid="{00000000-0005-0000-0000-0000FF120000}"/>
    <cellStyle name="Обычный 7 4 2 2 3" xfId="2827" xr:uid="{00000000-0005-0000-0000-000000130000}"/>
    <cellStyle name="Обычный 7 4 2 3" xfId="1895" xr:uid="{00000000-0005-0000-0000-000001130000}"/>
    <cellStyle name="Обычный 7 4 2 3 2" xfId="2828" xr:uid="{00000000-0005-0000-0000-000002130000}"/>
    <cellStyle name="Обычный 7 4 2 4" xfId="1893" xr:uid="{00000000-0005-0000-0000-000003130000}"/>
    <cellStyle name="Обычный 7 4 3" xfId="1178" xr:uid="{00000000-0005-0000-0000-000004130000}"/>
    <cellStyle name="Обычный 7 4 3 2" xfId="1179" xr:uid="{00000000-0005-0000-0000-000005130000}"/>
    <cellStyle name="Обычный 7 4 3 2 2" xfId="6875" xr:uid="{00000000-0005-0000-0000-000006130000}"/>
    <cellStyle name="Обычный 7 4 3 3" xfId="2412" xr:uid="{00000000-0005-0000-0000-000007130000}"/>
    <cellStyle name="Обычный 7 4 4" xfId="1180" xr:uid="{00000000-0005-0000-0000-000008130000}"/>
    <cellStyle name="Обычный 7 4 4 2" xfId="6873" xr:uid="{00000000-0005-0000-0000-000009130000}"/>
    <cellStyle name="Обычный 7 4 5" xfId="2232" xr:uid="{00000000-0005-0000-0000-00000A130000}"/>
    <cellStyle name="Обычный 7 5" xfId="471" xr:uid="{00000000-0005-0000-0000-00000B130000}"/>
    <cellStyle name="Обычный 7 5 2" xfId="1896" xr:uid="{00000000-0005-0000-0000-00000C130000}"/>
    <cellStyle name="Обычный 7 5 2 2" xfId="5830" xr:uid="{00000000-0005-0000-0000-00000D130000}"/>
    <cellStyle name="Обычный 7 5 3" xfId="2628" xr:uid="{00000000-0005-0000-0000-00000E130000}"/>
    <cellStyle name="Обычный 7 6" xfId="5831" xr:uid="{00000000-0005-0000-0000-00000F130000}"/>
    <cellStyle name="Обычный 7 7" xfId="5832" xr:uid="{00000000-0005-0000-0000-000010130000}"/>
    <cellStyle name="Обычный 8" xfId="157" xr:uid="{00000000-0005-0000-0000-000011130000}"/>
    <cellStyle name="Обычный 8 2" xfId="158" xr:uid="{00000000-0005-0000-0000-000012130000}"/>
    <cellStyle name="Обычный 8 2 2" xfId="5833" xr:uid="{00000000-0005-0000-0000-000013130000}"/>
    <cellStyle name="Обычный 8 2 3" xfId="5834" xr:uid="{00000000-0005-0000-0000-000014130000}"/>
    <cellStyle name="Обычный 8 3" xfId="5835" xr:uid="{00000000-0005-0000-0000-000015130000}"/>
    <cellStyle name="Обычный 8 3 2" xfId="5836" xr:uid="{00000000-0005-0000-0000-000016130000}"/>
    <cellStyle name="Обычный 9" xfId="159" xr:uid="{00000000-0005-0000-0000-000017130000}"/>
    <cellStyle name="Обычный 9 2" xfId="160" xr:uid="{00000000-0005-0000-0000-000018130000}"/>
    <cellStyle name="Обычный 9 2 2" xfId="334" xr:uid="{00000000-0005-0000-0000-000019130000}"/>
    <cellStyle name="Обычный 9 2 2 2" xfId="609" xr:uid="{00000000-0005-0000-0000-00001A130000}"/>
    <cellStyle name="Обычный 9 2 2 2 2" xfId="1181" xr:uid="{00000000-0005-0000-0000-00001B130000}"/>
    <cellStyle name="Обычный 9 2 2 2 2 2" xfId="6878" xr:uid="{00000000-0005-0000-0000-00001C130000}"/>
    <cellStyle name="Обычный 9 2 2 2 3" xfId="2544" xr:uid="{00000000-0005-0000-0000-00001D130000}"/>
    <cellStyle name="Обычный 9 2 2 3" xfId="1182" xr:uid="{00000000-0005-0000-0000-00001E130000}"/>
    <cellStyle name="Обычный 9 2 2 3 2" xfId="1897" xr:uid="{00000000-0005-0000-0000-00001F130000}"/>
    <cellStyle name="Обычный 9 2 2 3 2 2" xfId="6879" xr:uid="{00000000-0005-0000-0000-000020130000}"/>
    <cellStyle name="Обычный 9 2 2 3 3" xfId="2829" xr:uid="{00000000-0005-0000-0000-000021130000}"/>
    <cellStyle name="Обычный 9 2 2 4" xfId="1183" xr:uid="{00000000-0005-0000-0000-000022130000}"/>
    <cellStyle name="Обычный 9 2 2 4 2" xfId="6877" xr:uid="{00000000-0005-0000-0000-000023130000}"/>
    <cellStyle name="Обычный 9 2 2 5" xfId="2234" xr:uid="{00000000-0005-0000-0000-000024130000}"/>
    <cellStyle name="Обычный 9 2 3" xfId="1184" xr:uid="{00000000-0005-0000-0000-000025130000}"/>
    <cellStyle name="Обычный 9 2 3 2" xfId="1185" xr:uid="{00000000-0005-0000-0000-000026130000}"/>
    <cellStyle name="Обычный 9 2 3 2 2" xfId="6880" xr:uid="{00000000-0005-0000-0000-000027130000}"/>
    <cellStyle name="Обычный 9 2 3 3" xfId="2413" xr:uid="{00000000-0005-0000-0000-000028130000}"/>
    <cellStyle name="Обычный 9 2 4" xfId="1186" xr:uid="{00000000-0005-0000-0000-000029130000}"/>
    <cellStyle name="Обычный 9 2 5" xfId="1187" xr:uid="{00000000-0005-0000-0000-00002A130000}"/>
    <cellStyle name="Обычный 9 2 5 2" xfId="6876" xr:uid="{00000000-0005-0000-0000-00002B130000}"/>
    <cellStyle name="Обычный 9 2 6" xfId="2233" xr:uid="{00000000-0005-0000-0000-00002C130000}"/>
    <cellStyle name="Обычный 9 3" xfId="161" xr:uid="{00000000-0005-0000-0000-00002D130000}"/>
    <cellStyle name="Обычный 9 3 2" xfId="335" xr:uid="{00000000-0005-0000-0000-00002E130000}"/>
    <cellStyle name="Обычный 9 3 2 2" xfId="610" xr:uid="{00000000-0005-0000-0000-00002F130000}"/>
    <cellStyle name="Обычный 9 3 2 2 2" xfId="1188" xr:uid="{00000000-0005-0000-0000-000030130000}"/>
    <cellStyle name="Обычный 9 3 2 2 2 2" xfId="6883" xr:uid="{00000000-0005-0000-0000-000031130000}"/>
    <cellStyle name="Обычный 9 3 2 2 3" xfId="2545" xr:uid="{00000000-0005-0000-0000-000032130000}"/>
    <cellStyle name="Обычный 9 3 2 3" xfId="1189" xr:uid="{00000000-0005-0000-0000-000033130000}"/>
    <cellStyle name="Обычный 9 3 2 3 2" xfId="1898" xr:uid="{00000000-0005-0000-0000-000034130000}"/>
    <cellStyle name="Обычный 9 3 2 3 2 2" xfId="6884" xr:uid="{00000000-0005-0000-0000-000035130000}"/>
    <cellStyle name="Обычный 9 3 2 3 3" xfId="2830" xr:uid="{00000000-0005-0000-0000-000036130000}"/>
    <cellStyle name="Обычный 9 3 2 4" xfId="1190" xr:uid="{00000000-0005-0000-0000-000037130000}"/>
    <cellStyle name="Обычный 9 3 2 4 2" xfId="6882" xr:uid="{00000000-0005-0000-0000-000038130000}"/>
    <cellStyle name="Обычный 9 3 2 5" xfId="2236" xr:uid="{00000000-0005-0000-0000-000039130000}"/>
    <cellStyle name="Обычный 9 3 3" xfId="476" xr:uid="{00000000-0005-0000-0000-00003A130000}"/>
    <cellStyle name="Обычный 9 3 3 2" xfId="1191" xr:uid="{00000000-0005-0000-0000-00003B130000}"/>
    <cellStyle name="Обычный 9 3 3 2 2" xfId="6885" xr:uid="{00000000-0005-0000-0000-00003C130000}"/>
    <cellStyle name="Обычный 9 3 3 3" xfId="2414" xr:uid="{00000000-0005-0000-0000-00003D130000}"/>
    <cellStyle name="Обычный 9 3 4" xfId="1192" xr:uid="{00000000-0005-0000-0000-00003E130000}"/>
    <cellStyle name="Обычный 9 3 4 2" xfId="1899" xr:uid="{00000000-0005-0000-0000-00003F130000}"/>
    <cellStyle name="Обычный 9 3 4 2 2" xfId="6886" xr:uid="{00000000-0005-0000-0000-000040130000}"/>
    <cellStyle name="Обычный 9 3 4 3" xfId="2831" xr:uid="{00000000-0005-0000-0000-000041130000}"/>
    <cellStyle name="Обычный 9 3 5" xfId="1193" xr:uid="{00000000-0005-0000-0000-000042130000}"/>
    <cellStyle name="Обычный 9 3 5 2" xfId="6881" xr:uid="{00000000-0005-0000-0000-000043130000}"/>
    <cellStyle name="Обычный 9 3 6" xfId="2235" xr:uid="{00000000-0005-0000-0000-000044130000}"/>
    <cellStyle name="Примечание 2" xfId="5837" xr:uid="{00000000-0005-0000-0000-000045130000}"/>
    <cellStyle name="Примечание 2 2" xfId="5838" xr:uid="{00000000-0005-0000-0000-000046130000}"/>
    <cellStyle name="Примечание 2 3" xfId="5839" xr:uid="{00000000-0005-0000-0000-000047130000}"/>
    <cellStyle name="Процентный" xfId="1594" builtinId="5"/>
    <cellStyle name="Процентный 10" xfId="163" xr:uid="{00000000-0005-0000-0000-000049130000}"/>
    <cellStyle name="Процентный 10 10" xfId="5840" xr:uid="{00000000-0005-0000-0000-00004A130000}"/>
    <cellStyle name="Процентный 10 10 2" xfId="5841" xr:uid="{00000000-0005-0000-0000-00004B130000}"/>
    <cellStyle name="Процентный 10 11" xfId="5842" xr:uid="{00000000-0005-0000-0000-00004C130000}"/>
    <cellStyle name="Процентный 10 11 2" xfId="5843" xr:uid="{00000000-0005-0000-0000-00004D130000}"/>
    <cellStyle name="Процентный 10 12" xfId="5844" xr:uid="{00000000-0005-0000-0000-00004E130000}"/>
    <cellStyle name="Процентный 10 13" xfId="5845" xr:uid="{00000000-0005-0000-0000-00004F130000}"/>
    <cellStyle name="Процентный 10 14" xfId="2237" xr:uid="{00000000-0005-0000-0000-000050130000}"/>
    <cellStyle name="Процентный 10 2" xfId="336" xr:uid="{00000000-0005-0000-0000-000051130000}"/>
    <cellStyle name="Процентный 10 2 2" xfId="611" xr:uid="{00000000-0005-0000-0000-000052130000}"/>
    <cellStyle name="Процентный 10 2 2 10" xfId="5846" xr:uid="{00000000-0005-0000-0000-000053130000}"/>
    <cellStyle name="Процентный 10 2 2 11" xfId="5847" xr:uid="{00000000-0005-0000-0000-000054130000}"/>
    <cellStyle name="Процентный 10 2 2 12" xfId="2546" xr:uid="{00000000-0005-0000-0000-000055130000}"/>
    <cellStyle name="Процентный 10 2 2 2" xfId="1194" xr:uid="{00000000-0005-0000-0000-000056130000}"/>
    <cellStyle name="Процентный 10 2 2 2 2" xfId="5849" xr:uid="{00000000-0005-0000-0000-000057130000}"/>
    <cellStyle name="Процентный 10 2 2 2 2 2" xfId="5850" xr:uid="{00000000-0005-0000-0000-000058130000}"/>
    <cellStyle name="Процентный 10 2 2 2 3" xfId="5851" xr:uid="{00000000-0005-0000-0000-000059130000}"/>
    <cellStyle name="Процентный 10 2 2 2 4" xfId="5848" xr:uid="{00000000-0005-0000-0000-00005A130000}"/>
    <cellStyle name="Процентный 10 2 2 3" xfId="5852" xr:uid="{00000000-0005-0000-0000-00005B130000}"/>
    <cellStyle name="Процентный 10 2 2 3 2" xfId="5853" xr:uid="{00000000-0005-0000-0000-00005C130000}"/>
    <cellStyle name="Процентный 10 2 2 4" xfId="5854" xr:uid="{00000000-0005-0000-0000-00005D130000}"/>
    <cellStyle name="Процентный 10 2 2 4 2" xfId="5855" xr:uid="{00000000-0005-0000-0000-00005E130000}"/>
    <cellStyle name="Процентный 10 2 2 4 2 2" xfId="5856" xr:uid="{00000000-0005-0000-0000-00005F130000}"/>
    <cellStyle name="Процентный 10 2 2 4 3" xfId="5857" xr:uid="{00000000-0005-0000-0000-000060130000}"/>
    <cellStyle name="Процентный 10 2 2 5" xfId="5858" xr:uid="{00000000-0005-0000-0000-000061130000}"/>
    <cellStyle name="Процентный 10 2 2 5 2" xfId="5859" xr:uid="{00000000-0005-0000-0000-000062130000}"/>
    <cellStyle name="Процентный 10 2 2 5 2 2" xfId="5860" xr:uid="{00000000-0005-0000-0000-000063130000}"/>
    <cellStyle name="Процентный 10 2 2 5 3" xfId="5861" xr:uid="{00000000-0005-0000-0000-000064130000}"/>
    <cellStyle name="Процентный 10 2 2 5 3 2" xfId="5862" xr:uid="{00000000-0005-0000-0000-000065130000}"/>
    <cellStyle name="Процентный 10 2 2 5 4" xfId="5863" xr:uid="{00000000-0005-0000-0000-000066130000}"/>
    <cellStyle name="Процентный 10 2 2 5 4 2" xfId="5864" xr:uid="{00000000-0005-0000-0000-000067130000}"/>
    <cellStyle name="Процентный 10 2 2 5 5" xfId="5865" xr:uid="{00000000-0005-0000-0000-000068130000}"/>
    <cellStyle name="Процентный 10 2 2 5 6" xfId="5866" xr:uid="{00000000-0005-0000-0000-000069130000}"/>
    <cellStyle name="Процентный 10 2 2 6" xfId="5867" xr:uid="{00000000-0005-0000-0000-00006A130000}"/>
    <cellStyle name="Процентный 10 2 2 6 2" xfId="5868" xr:uid="{00000000-0005-0000-0000-00006B130000}"/>
    <cellStyle name="Процентный 10 2 2 6 2 2" xfId="5869" xr:uid="{00000000-0005-0000-0000-00006C130000}"/>
    <cellStyle name="Процентный 10 2 2 6 3" xfId="5870" xr:uid="{00000000-0005-0000-0000-00006D130000}"/>
    <cellStyle name="Процентный 10 2 2 7" xfId="5871" xr:uid="{00000000-0005-0000-0000-00006E130000}"/>
    <cellStyle name="Процентный 10 2 2 7 2" xfId="5872" xr:uid="{00000000-0005-0000-0000-00006F130000}"/>
    <cellStyle name="Процентный 10 2 2 8" xfId="5873" xr:uid="{00000000-0005-0000-0000-000070130000}"/>
    <cellStyle name="Процентный 10 2 2 8 2" xfId="5874" xr:uid="{00000000-0005-0000-0000-000071130000}"/>
    <cellStyle name="Процентный 10 2 2 9" xfId="5875" xr:uid="{00000000-0005-0000-0000-000072130000}"/>
    <cellStyle name="Процентный 10 2 2 9 2" xfId="5876" xr:uid="{00000000-0005-0000-0000-000073130000}"/>
    <cellStyle name="Процентный 10 2 3" xfId="1195" xr:uid="{00000000-0005-0000-0000-000074130000}"/>
    <cellStyle name="Процентный 10 2 3 2" xfId="1900" xr:uid="{00000000-0005-0000-0000-000075130000}"/>
    <cellStyle name="Процентный 10 2 3 2 2" xfId="5877" xr:uid="{00000000-0005-0000-0000-000076130000}"/>
    <cellStyle name="Процентный 10 2 3 3" xfId="2832" xr:uid="{00000000-0005-0000-0000-000077130000}"/>
    <cellStyle name="Процентный 10 2 4" xfId="1196" xr:uid="{00000000-0005-0000-0000-000078130000}"/>
    <cellStyle name="Процентный 10 2 4 2" xfId="5879" xr:uid="{00000000-0005-0000-0000-000079130000}"/>
    <cellStyle name="Процентный 10 2 4 3" xfId="5878" xr:uid="{00000000-0005-0000-0000-00007A130000}"/>
    <cellStyle name="Процентный 10 2 5" xfId="5880" xr:uid="{00000000-0005-0000-0000-00007B130000}"/>
    <cellStyle name="Процентный 10 2 6" xfId="5881" xr:uid="{00000000-0005-0000-0000-00007C130000}"/>
    <cellStyle name="Процентный 10 2 7" xfId="5882" xr:uid="{00000000-0005-0000-0000-00007D130000}"/>
    <cellStyle name="Процентный 10 2 8" xfId="2238" xr:uid="{00000000-0005-0000-0000-00007E130000}"/>
    <cellStyle name="Процентный 10 3" xfId="477" xr:uid="{00000000-0005-0000-0000-00007F130000}"/>
    <cellStyle name="Процентный 10 3 2" xfId="1197" xr:uid="{00000000-0005-0000-0000-000080130000}"/>
    <cellStyle name="Процентный 10 3 2 2" xfId="5884" xr:uid="{00000000-0005-0000-0000-000081130000}"/>
    <cellStyle name="Процентный 10 3 2 2 2" xfId="5885" xr:uid="{00000000-0005-0000-0000-000082130000}"/>
    <cellStyle name="Процентный 10 3 2 3" xfId="5886" xr:uid="{00000000-0005-0000-0000-000083130000}"/>
    <cellStyle name="Процентный 10 3 2 3 2" xfId="5887" xr:uid="{00000000-0005-0000-0000-000084130000}"/>
    <cellStyle name="Процентный 10 3 2 4" xfId="5888" xr:uid="{00000000-0005-0000-0000-000085130000}"/>
    <cellStyle name="Процентный 10 3 2 5" xfId="5883" xr:uid="{00000000-0005-0000-0000-000086130000}"/>
    <cellStyle name="Процентный 10 3 3" xfId="5889" xr:uid="{00000000-0005-0000-0000-000087130000}"/>
    <cellStyle name="Процентный 10 3 3 2" xfId="5890" xr:uid="{00000000-0005-0000-0000-000088130000}"/>
    <cellStyle name="Процентный 10 3 3 2 2" xfId="5891" xr:uid="{00000000-0005-0000-0000-000089130000}"/>
    <cellStyle name="Процентный 10 3 3 3" xfId="5892" xr:uid="{00000000-0005-0000-0000-00008A130000}"/>
    <cellStyle name="Процентный 10 3 3 3 2" xfId="5893" xr:uid="{00000000-0005-0000-0000-00008B130000}"/>
    <cellStyle name="Процентный 10 3 3 4" xfId="5894" xr:uid="{00000000-0005-0000-0000-00008C130000}"/>
    <cellStyle name="Процентный 10 3 4" xfId="5895" xr:uid="{00000000-0005-0000-0000-00008D130000}"/>
    <cellStyle name="Процентный 10 3 4 2" xfId="5896" xr:uid="{00000000-0005-0000-0000-00008E130000}"/>
    <cellStyle name="Процентный 10 3 5" xfId="5897" xr:uid="{00000000-0005-0000-0000-00008F130000}"/>
    <cellStyle name="Процентный 10 3 6" xfId="2415" xr:uid="{00000000-0005-0000-0000-000090130000}"/>
    <cellStyle name="Процентный 10 4" xfId="1198" xr:uid="{00000000-0005-0000-0000-000091130000}"/>
    <cellStyle name="Процентный 10 4 2" xfId="1901" xr:uid="{00000000-0005-0000-0000-000092130000}"/>
    <cellStyle name="Процентный 10 4 2 2" xfId="5899" xr:uid="{00000000-0005-0000-0000-000093130000}"/>
    <cellStyle name="Процентный 10 4 2 2 2" xfId="5900" xr:uid="{00000000-0005-0000-0000-000094130000}"/>
    <cellStyle name="Процентный 10 4 2 3" xfId="5901" xr:uid="{00000000-0005-0000-0000-000095130000}"/>
    <cellStyle name="Процентный 10 4 2 4" xfId="5898" xr:uid="{00000000-0005-0000-0000-000096130000}"/>
    <cellStyle name="Процентный 10 4 3" xfId="5902" xr:uid="{00000000-0005-0000-0000-000097130000}"/>
    <cellStyle name="Процентный 10 4 3 2" xfId="5903" xr:uid="{00000000-0005-0000-0000-000098130000}"/>
    <cellStyle name="Процентный 10 4 4" xfId="5904" xr:uid="{00000000-0005-0000-0000-000099130000}"/>
    <cellStyle name="Процентный 10 4 4 2" xfId="5905" xr:uid="{00000000-0005-0000-0000-00009A130000}"/>
    <cellStyle name="Процентный 10 4 5" xfId="5906" xr:uid="{00000000-0005-0000-0000-00009B130000}"/>
    <cellStyle name="Процентный 10 4 5 2" xfId="5907" xr:uid="{00000000-0005-0000-0000-00009C130000}"/>
    <cellStyle name="Процентный 10 4 6" xfId="5908" xr:uid="{00000000-0005-0000-0000-00009D130000}"/>
    <cellStyle name="Процентный 10 4 6 2" xfId="5909" xr:uid="{00000000-0005-0000-0000-00009E130000}"/>
    <cellStyle name="Процентный 10 4 7" xfId="5910" xr:uid="{00000000-0005-0000-0000-00009F130000}"/>
    <cellStyle name="Процентный 10 4 8" xfId="2833" xr:uid="{00000000-0005-0000-0000-0000A0130000}"/>
    <cellStyle name="Процентный 10 5" xfId="1199" xr:uid="{00000000-0005-0000-0000-0000A1130000}"/>
    <cellStyle name="Процентный 10 5 2" xfId="5912" xr:uid="{00000000-0005-0000-0000-0000A2130000}"/>
    <cellStyle name="Процентный 10 5 2 2" xfId="5913" xr:uid="{00000000-0005-0000-0000-0000A3130000}"/>
    <cellStyle name="Процентный 10 5 3" xfId="5914" xr:uid="{00000000-0005-0000-0000-0000A4130000}"/>
    <cellStyle name="Процентный 10 5 3 2" xfId="5915" xr:uid="{00000000-0005-0000-0000-0000A5130000}"/>
    <cellStyle name="Процентный 10 5 4" xfId="5916" xr:uid="{00000000-0005-0000-0000-0000A6130000}"/>
    <cellStyle name="Процентный 10 5 4 2" xfId="5917" xr:uid="{00000000-0005-0000-0000-0000A7130000}"/>
    <cellStyle name="Процентный 10 5 5" xfId="5918" xr:uid="{00000000-0005-0000-0000-0000A8130000}"/>
    <cellStyle name="Процентный 10 5 5 2" xfId="5919" xr:uid="{00000000-0005-0000-0000-0000A9130000}"/>
    <cellStyle name="Процентный 10 5 6" xfId="5920" xr:uid="{00000000-0005-0000-0000-0000AA130000}"/>
    <cellStyle name="Процентный 10 5 6 2" xfId="5921" xr:uid="{00000000-0005-0000-0000-0000AB130000}"/>
    <cellStyle name="Процентный 10 5 7" xfId="5922" xr:uid="{00000000-0005-0000-0000-0000AC130000}"/>
    <cellStyle name="Процентный 10 5 7 2" xfId="5923" xr:uid="{00000000-0005-0000-0000-0000AD130000}"/>
    <cellStyle name="Процентный 10 5 8" xfId="5924" xr:uid="{00000000-0005-0000-0000-0000AE130000}"/>
    <cellStyle name="Процентный 10 5 9" xfId="5911" xr:uid="{00000000-0005-0000-0000-0000AF130000}"/>
    <cellStyle name="Процентный 10 6" xfId="5925" xr:uid="{00000000-0005-0000-0000-0000B0130000}"/>
    <cellStyle name="Процентный 10 6 2" xfId="5926" xr:uid="{00000000-0005-0000-0000-0000B1130000}"/>
    <cellStyle name="Процентный 10 7" xfId="5927" xr:uid="{00000000-0005-0000-0000-0000B2130000}"/>
    <cellStyle name="Процентный 10 7 2" xfId="5928" xr:uid="{00000000-0005-0000-0000-0000B3130000}"/>
    <cellStyle name="Процентный 10 7 2 2" xfId="5929" xr:uid="{00000000-0005-0000-0000-0000B4130000}"/>
    <cellStyle name="Процентный 10 7 2 2 2" xfId="5930" xr:uid="{00000000-0005-0000-0000-0000B5130000}"/>
    <cellStyle name="Процентный 10 7 2 3" xfId="5931" xr:uid="{00000000-0005-0000-0000-0000B6130000}"/>
    <cellStyle name="Процентный 10 7 2 4" xfId="5932" xr:uid="{00000000-0005-0000-0000-0000B7130000}"/>
    <cellStyle name="Процентный 10 7 3" xfId="5933" xr:uid="{00000000-0005-0000-0000-0000B8130000}"/>
    <cellStyle name="Процентный 10 7 3 2" xfId="5934" xr:uid="{00000000-0005-0000-0000-0000B9130000}"/>
    <cellStyle name="Процентный 10 7 4" xfId="5935" xr:uid="{00000000-0005-0000-0000-0000BA130000}"/>
    <cellStyle name="Процентный 10 8" xfId="5936" xr:uid="{00000000-0005-0000-0000-0000BB130000}"/>
    <cellStyle name="Процентный 10 8 2" xfId="5937" xr:uid="{00000000-0005-0000-0000-0000BC130000}"/>
    <cellStyle name="Процентный 10 8 2 2" xfId="5938" xr:uid="{00000000-0005-0000-0000-0000BD130000}"/>
    <cellStyle name="Процентный 10 8 3" xfId="5939" xr:uid="{00000000-0005-0000-0000-0000BE130000}"/>
    <cellStyle name="Процентный 10 8 3 2" xfId="5940" xr:uid="{00000000-0005-0000-0000-0000BF130000}"/>
    <cellStyle name="Процентный 10 8 3 2 2" xfId="5941" xr:uid="{00000000-0005-0000-0000-0000C0130000}"/>
    <cellStyle name="Процентный 10 8 3 2 2 2" xfId="5942" xr:uid="{00000000-0005-0000-0000-0000C1130000}"/>
    <cellStyle name="Процентный 10 8 3 2 2 3" xfId="5943" xr:uid="{00000000-0005-0000-0000-0000C2130000}"/>
    <cellStyle name="Процентный 10 8 3 2 3" xfId="5944" xr:uid="{00000000-0005-0000-0000-0000C3130000}"/>
    <cellStyle name="Процентный 10 8 3 2 4" xfId="5945" xr:uid="{00000000-0005-0000-0000-0000C4130000}"/>
    <cellStyle name="Процентный 10 8 3 3" xfId="5946" xr:uid="{00000000-0005-0000-0000-0000C5130000}"/>
    <cellStyle name="Процентный 10 8 4" xfId="5947" xr:uid="{00000000-0005-0000-0000-0000C6130000}"/>
    <cellStyle name="Процентный 10 8 4 2" xfId="5948" xr:uid="{00000000-0005-0000-0000-0000C7130000}"/>
    <cellStyle name="Процентный 10 8 5" xfId="5949" xr:uid="{00000000-0005-0000-0000-0000C8130000}"/>
    <cellStyle name="Процентный 10 8 5 2" xfId="5950" xr:uid="{00000000-0005-0000-0000-0000C9130000}"/>
    <cellStyle name="Процентный 10 8 6" xfId="5951" xr:uid="{00000000-0005-0000-0000-0000CA130000}"/>
    <cellStyle name="Процентный 10 9" xfId="5952" xr:uid="{00000000-0005-0000-0000-0000CB130000}"/>
    <cellStyle name="Процентный 10 9 2" xfId="5953" xr:uid="{00000000-0005-0000-0000-0000CC130000}"/>
    <cellStyle name="Процентный 10 9 2 2" xfId="5954" xr:uid="{00000000-0005-0000-0000-0000CD130000}"/>
    <cellStyle name="Процентный 10 9 2 2 2" xfId="5955" xr:uid="{00000000-0005-0000-0000-0000CE130000}"/>
    <cellStyle name="Процентный 10 9 2 2 3" xfId="5956" xr:uid="{00000000-0005-0000-0000-0000CF130000}"/>
    <cellStyle name="Процентный 10 9 2 3" xfId="5957" xr:uid="{00000000-0005-0000-0000-0000D0130000}"/>
    <cellStyle name="Процентный 10 9 3" xfId="5958" xr:uid="{00000000-0005-0000-0000-0000D1130000}"/>
    <cellStyle name="Процентный 10 9 3 2" xfId="5959" xr:uid="{00000000-0005-0000-0000-0000D2130000}"/>
    <cellStyle name="Процентный 10 9 3 3" xfId="5960" xr:uid="{00000000-0005-0000-0000-0000D3130000}"/>
    <cellStyle name="Процентный 10 9 4" xfId="5961" xr:uid="{00000000-0005-0000-0000-0000D4130000}"/>
    <cellStyle name="Процентный 11" xfId="164" xr:uid="{00000000-0005-0000-0000-0000D5130000}"/>
    <cellStyle name="Процентный 11 2" xfId="5962" xr:uid="{00000000-0005-0000-0000-0000D6130000}"/>
    <cellStyle name="Процентный 11 2 2" xfId="5963" xr:uid="{00000000-0005-0000-0000-0000D7130000}"/>
    <cellStyle name="Процентный 11 3" xfId="5964" xr:uid="{00000000-0005-0000-0000-0000D8130000}"/>
    <cellStyle name="Процентный 11 3 2" xfId="5965" xr:uid="{00000000-0005-0000-0000-0000D9130000}"/>
    <cellStyle name="Процентный 11 4" xfId="5966" xr:uid="{00000000-0005-0000-0000-0000DA130000}"/>
    <cellStyle name="Процентный 12" xfId="165" xr:uid="{00000000-0005-0000-0000-0000DB130000}"/>
    <cellStyle name="Процентный 12 2" xfId="478" xr:uid="{00000000-0005-0000-0000-0000DC130000}"/>
    <cellStyle name="Процентный 12 2 2" xfId="1602" xr:uid="{00000000-0005-0000-0000-0000DD130000}"/>
    <cellStyle name="Процентный 12 2 3" xfId="1902" xr:uid="{00000000-0005-0000-0000-0000DE130000}"/>
    <cellStyle name="Процентный 12 2 3 2" xfId="6887" xr:uid="{00000000-0005-0000-0000-0000DF130000}"/>
    <cellStyle name="Процентный 12 2 4" xfId="2629" xr:uid="{00000000-0005-0000-0000-0000E0130000}"/>
    <cellStyle name="Процентный 12 3" xfId="1200" xr:uid="{00000000-0005-0000-0000-0000E1130000}"/>
    <cellStyle name="Процентный 12 3 2" xfId="1903" xr:uid="{00000000-0005-0000-0000-0000E2130000}"/>
    <cellStyle name="Процентный 12 3 2 2" xfId="5967" xr:uid="{00000000-0005-0000-0000-0000E3130000}"/>
    <cellStyle name="Процентный 12 3 3" xfId="2613" xr:uid="{00000000-0005-0000-0000-0000E4130000}"/>
    <cellStyle name="Процентный 12 4" xfId="1598" xr:uid="{00000000-0005-0000-0000-0000E5130000}"/>
    <cellStyle name="Процентный 12 4 2" xfId="5968" xr:uid="{00000000-0005-0000-0000-0000E6130000}"/>
    <cellStyle name="Процентный 13" xfId="267" xr:uid="{00000000-0005-0000-0000-0000E7130000}"/>
    <cellStyle name="Процентный 13 2" xfId="337" xr:uid="{00000000-0005-0000-0000-0000E8130000}"/>
    <cellStyle name="Процентный 13 2 2" xfId="338" xr:uid="{00000000-0005-0000-0000-0000E9130000}"/>
    <cellStyle name="Процентный 13 2 2 10" xfId="1640" xr:uid="{00000000-0005-0000-0000-0000EA130000}"/>
    <cellStyle name="Процентный 13 2 2 10 2" xfId="1687" xr:uid="{00000000-0005-0000-0000-0000EB130000}"/>
    <cellStyle name="Процентный 13 2 2 11" xfId="1659" xr:uid="{00000000-0005-0000-0000-0000EC130000}"/>
    <cellStyle name="Процентный 13 2 2 12" xfId="1661" xr:uid="{00000000-0005-0000-0000-0000ED130000}"/>
    <cellStyle name="Процентный 13 2 2 13" xfId="1666" xr:uid="{00000000-0005-0000-0000-0000EE130000}"/>
    <cellStyle name="Процентный 13 2 2 2" xfId="339" xr:uid="{00000000-0005-0000-0000-0000EF130000}"/>
    <cellStyle name="Процентный 13 2 2 2 2" xfId="380" xr:uid="{00000000-0005-0000-0000-0000F0130000}"/>
    <cellStyle name="Процентный 13 2 2 2 2 2" xfId="655" xr:uid="{00000000-0005-0000-0000-0000F1130000}"/>
    <cellStyle name="Процентный 13 2 2 2 2 2 2" xfId="1201" xr:uid="{00000000-0005-0000-0000-0000F2130000}"/>
    <cellStyle name="Процентный 13 2 2 2 2 2 2 2" xfId="6891" xr:uid="{00000000-0005-0000-0000-0000F3130000}"/>
    <cellStyle name="Процентный 13 2 2 2 2 2 3" xfId="2549" xr:uid="{00000000-0005-0000-0000-0000F4130000}"/>
    <cellStyle name="Процентный 13 2 2 2 2 3" xfId="1202" xr:uid="{00000000-0005-0000-0000-0000F5130000}"/>
    <cellStyle name="Процентный 13 2 2 2 2 3 2" xfId="1904" xr:uid="{00000000-0005-0000-0000-0000F6130000}"/>
    <cellStyle name="Процентный 13 2 2 2 2 3 2 2" xfId="6892" xr:uid="{00000000-0005-0000-0000-0000F7130000}"/>
    <cellStyle name="Процентный 13 2 2 2 2 3 3" xfId="2834" xr:uid="{00000000-0005-0000-0000-0000F8130000}"/>
    <cellStyle name="Процентный 13 2 2 2 2 4" xfId="1203" xr:uid="{00000000-0005-0000-0000-0000F9130000}"/>
    <cellStyle name="Процентный 13 2 2 2 2 4 2" xfId="6890" xr:uid="{00000000-0005-0000-0000-0000FA130000}"/>
    <cellStyle name="Процентный 13 2 2 2 2 5" xfId="2242" xr:uid="{00000000-0005-0000-0000-0000FB130000}"/>
    <cellStyle name="Процентный 13 2 2 2 3" xfId="614" xr:uid="{00000000-0005-0000-0000-0000FC130000}"/>
    <cellStyle name="Процентный 13 2 2 2 3 2" xfId="1204" xr:uid="{00000000-0005-0000-0000-0000FD130000}"/>
    <cellStyle name="Процентный 13 2 2 2 3 2 2" xfId="1905" xr:uid="{00000000-0005-0000-0000-0000FE130000}"/>
    <cellStyle name="Процентный 13 2 2 2 3 2 2 2" xfId="6894" xr:uid="{00000000-0005-0000-0000-0000FF130000}"/>
    <cellStyle name="Процентный 13 2 2 2 3 2 3" xfId="2835" xr:uid="{00000000-0005-0000-0000-000000140000}"/>
    <cellStyle name="Процентный 13 2 2 2 3 3" xfId="1205" xr:uid="{00000000-0005-0000-0000-000001140000}"/>
    <cellStyle name="Процентный 13 2 2 2 3 3 2" xfId="6893" xr:uid="{00000000-0005-0000-0000-000002140000}"/>
    <cellStyle name="Процентный 13 2 2 2 3 4" xfId="2243" xr:uid="{00000000-0005-0000-0000-000003140000}"/>
    <cellStyle name="Процентный 13 2 2 2 4" xfId="1206" xr:uid="{00000000-0005-0000-0000-000004140000}"/>
    <cellStyle name="Процентный 13 2 2 2 4 2" xfId="1207" xr:uid="{00000000-0005-0000-0000-000005140000}"/>
    <cellStyle name="Процентный 13 2 2 2 4 2 2" xfId="6895" xr:uid="{00000000-0005-0000-0000-000006140000}"/>
    <cellStyle name="Процентный 13 2 2 2 4 3" xfId="2548" xr:uid="{00000000-0005-0000-0000-000007140000}"/>
    <cellStyle name="Процентный 13 2 2 2 5" xfId="1208" xr:uid="{00000000-0005-0000-0000-000008140000}"/>
    <cellStyle name="Процентный 13 2 2 2 5 2" xfId="1906" xr:uid="{00000000-0005-0000-0000-000009140000}"/>
    <cellStyle name="Процентный 13 2 2 2 5 2 2" xfId="6896" xr:uid="{00000000-0005-0000-0000-00000A140000}"/>
    <cellStyle name="Процентный 13 2 2 2 5 3" xfId="2836" xr:uid="{00000000-0005-0000-0000-00000B140000}"/>
    <cellStyle name="Процентный 13 2 2 2 6" xfId="1209" xr:uid="{00000000-0005-0000-0000-00000C140000}"/>
    <cellStyle name="Процентный 13 2 2 2 6 2" xfId="6889" xr:uid="{00000000-0005-0000-0000-00000D140000}"/>
    <cellStyle name="Процентный 13 2 2 2 7" xfId="2241" xr:uid="{00000000-0005-0000-0000-00000E140000}"/>
    <cellStyle name="Процентный 13 2 2 3" xfId="381" xr:uid="{00000000-0005-0000-0000-00000F140000}"/>
    <cellStyle name="Процентный 13 2 2 3 2" xfId="382" xr:uid="{00000000-0005-0000-0000-000010140000}"/>
    <cellStyle name="Процентный 13 2 2 3 2 2" xfId="657" xr:uid="{00000000-0005-0000-0000-000011140000}"/>
    <cellStyle name="Процентный 13 2 2 3 2 2 2" xfId="1210" xr:uid="{00000000-0005-0000-0000-000012140000}"/>
    <cellStyle name="Процентный 13 2 2 3 2 2 2 2" xfId="6899" xr:uid="{00000000-0005-0000-0000-000013140000}"/>
    <cellStyle name="Процентный 13 2 2 3 2 2 3" xfId="2551" xr:uid="{00000000-0005-0000-0000-000014140000}"/>
    <cellStyle name="Процентный 13 2 2 3 2 3" xfId="1211" xr:uid="{00000000-0005-0000-0000-000015140000}"/>
    <cellStyle name="Процентный 13 2 2 3 2 3 2" xfId="1907" xr:uid="{00000000-0005-0000-0000-000016140000}"/>
    <cellStyle name="Процентный 13 2 2 3 2 3 2 2" xfId="6900" xr:uid="{00000000-0005-0000-0000-000017140000}"/>
    <cellStyle name="Процентный 13 2 2 3 2 3 3" xfId="2837" xr:uid="{00000000-0005-0000-0000-000018140000}"/>
    <cellStyle name="Процентный 13 2 2 3 2 4" xfId="1212" xr:uid="{00000000-0005-0000-0000-000019140000}"/>
    <cellStyle name="Процентный 13 2 2 3 2 4 2" xfId="6898" xr:uid="{00000000-0005-0000-0000-00001A140000}"/>
    <cellStyle name="Процентный 13 2 2 3 2 5" xfId="2245" xr:uid="{00000000-0005-0000-0000-00001B140000}"/>
    <cellStyle name="Процентный 13 2 2 3 3" xfId="656" xr:uid="{00000000-0005-0000-0000-00001C140000}"/>
    <cellStyle name="Процентный 13 2 2 3 3 2" xfId="1213" xr:uid="{00000000-0005-0000-0000-00001D140000}"/>
    <cellStyle name="Процентный 13 2 2 3 3 2 2" xfId="6901" xr:uid="{00000000-0005-0000-0000-00001E140000}"/>
    <cellStyle name="Процентный 13 2 2 3 3 3" xfId="2550" xr:uid="{00000000-0005-0000-0000-00001F140000}"/>
    <cellStyle name="Процентный 13 2 2 3 4" xfId="1214" xr:uid="{00000000-0005-0000-0000-000020140000}"/>
    <cellStyle name="Процентный 13 2 2 3 4 2" xfId="1908" xr:uid="{00000000-0005-0000-0000-000021140000}"/>
    <cellStyle name="Процентный 13 2 2 3 4 2 2" xfId="6902" xr:uid="{00000000-0005-0000-0000-000022140000}"/>
    <cellStyle name="Процентный 13 2 2 3 4 3" xfId="2838" xr:uid="{00000000-0005-0000-0000-000023140000}"/>
    <cellStyle name="Процентный 13 2 2 3 5" xfId="1215" xr:uid="{00000000-0005-0000-0000-000024140000}"/>
    <cellStyle name="Процентный 13 2 2 3 5 2" xfId="6897" xr:uid="{00000000-0005-0000-0000-000025140000}"/>
    <cellStyle name="Процентный 13 2 2 3 6" xfId="2244" xr:uid="{00000000-0005-0000-0000-000026140000}"/>
    <cellStyle name="Процентный 13 2 2 4" xfId="613" xr:uid="{00000000-0005-0000-0000-000027140000}"/>
    <cellStyle name="Процентный 13 2 2 4 2" xfId="1216" xr:uid="{00000000-0005-0000-0000-000028140000}"/>
    <cellStyle name="Процентный 13 2 2 4 2 2" xfId="1217" xr:uid="{00000000-0005-0000-0000-000029140000}"/>
    <cellStyle name="Процентный 13 2 2 4 2 2 2" xfId="1910" xr:uid="{00000000-0005-0000-0000-00002A140000}"/>
    <cellStyle name="Процентный 13 2 2 4 2 2 2 2" xfId="6905" xr:uid="{00000000-0005-0000-0000-00002B140000}"/>
    <cellStyle name="Процентный 13 2 2 4 2 2 3" xfId="2840" xr:uid="{00000000-0005-0000-0000-00002C140000}"/>
    <cellStyle name="Процентный 13 2 2 4 2 3" xfId="1909" xr:uid="{00000000-0005-0000-0000-00002D140000}"/>
    <cellStyle name="Процентный 13 2 2 4 2 3 2" xfId="6904" xr:uid="{00000000-0005-0000-0000-00002E140000}"/>
    <cellStyle name="Процентный 13 2 2 4 2 4" xfId="2839" xr:uid="{00000000-0005-0000-0000-00002F140000}"/>
    <cellStyle name="Процентный 13 2 2 4 3" xfId="1218" xr:uid="{00000000-0005-0000-0000-000030140000}"/>
    <cellStyle name="Процентный 13 2 2 4 3 2" xfId="1911" xr:uid="{00000000-0005-0000-0000-000031140000}"/>
    <cellStyle name="Процентный 13 2 2 4 3 2 2" xfId="6906" xr:uid="{00000000-0005-0000-0000-000032140000}"/>
    <cellStyle name="Процентный 13 2 2 4 3 3" xfId="2841" xr:uid="{00000000-0005-0000-0000-000033140000}"/>
    <cellStyle name="Процентный 13 2 2 4 4" xfId="1219" xr:uid="{00000000-0005-0000-0000-000034140000}"/>
    <cellStyle name="Процентный 13 2 2 4 4 2" xfId="6903" xr:uid="{00000000-0005-0000-0000-000035140000}"/>
    <cellStyle name="Процентный 13 2 2 4 5" xfId="1641" xr:uid="{00000000-0005-0000-0000-000036140000}"/>
    <cellStyle name="Процентный 13 2 2 4 6" xfId="1662" xr:uid="{00000000-0005-0000-0000-000037140000}"/>
    <cellStyle name="Процентный 13 2 2 4 7" xfId="1660" xr:uid="{00000000-0005-0000-0000-000038140000}"/>
    <cellStyle name="Процентный 13 2 2 5" xfId="1220" xr:uid="{00000000-0005-0000-0000-000039140000}"/>
    <cellStyle name="Процентный 13 2 2 5 2" xfId="1221" xr:uid="{00000000-0005-0000-0000-00003A140000}"/>
    <cellStyle name="Процентный 13 2 2 5 2 2" xfId="1912" xr:uid="{00000000-0005-0000-0000-00003B140000}"/>
    <cellStyle name="Процентный 13 2 2 5 2 2 2" xfId="6908" xr:uid="{00000000-0005-0000-0000-00003C140000}"/>
    <cellStyle name="Процентный 13 2 2 5 2 3" xfId="2842" xr:uid="{00000000-0005-0000-0000-00003D140000}"/>
    <cellStyle name="Процентный 13 2 2 5 3" xfId="1222" xr:uid="{00000000-0005-0000-0000-00003E140000}"/>
    <cellStyle name="Процентный 13 2 2 5 3 2" xfId="6907" xr:uid="{00000000-0005-0000-0000-00003F140000}"/>
    <cellStyle name="Процентный 13 2 2 5 4" xfId="2547" xr:uid="{00000000-0005-0000-0000-000040140000}"/>
    <cellStyle name="Процентный 13 2 2 6" xfId="1223" xr:uid="{00000000-0005-0000-0000-000041140000}"/>
    <cellStyle name="Процентный 13 2 2 6 2" xfId="1913" xr:uid="{00000000-0005-0000-0000-000042140000}"/>
    <cellStyle name="Процентный 13 2 2 6 2 2" xfId="6909" xr:uid="{00000000-0005-0000-0000-000043140000}"/>
    <cellStyle name="Процентный 13 2 2 6 3" xfId="2843" xr:uid="{00000000-0005-0000-0000-000044140000}"/>
    <cellStyle name="Процентный 13 2 2 7" xfId="1224" xr:uid="{00000000-0005-0000-0000-000045140000}"/>
    <cellStyle name="Процентный 13 2 2 7 2" xfId="6888" xr:uid="{00000000-0005-0000-0000-000046140000}"/>
    <cellStyle name="Процентный 13 2 2 8" xfId="1642" xr:uid="{00000000-0005-0000-0000-000047140000}"/>
    <cellStyle name="Процентный 13 2 2 9" xfId="1643" xr:uid="{00000000-0005-0000-0000-000048140000}"/>
    <cellStyle name="Процентный 13 2 3" xfId="375" xr:uid="{00000000-0005-0000-0000-000049140000}"/>
    <cellStyle name="Процентный 13 2 3 2" xfId="650" xr:uid="{00000000-0005-0000-0000-00004A140000}"/>
    <cellStyle name="Процентный 13 2 3 2 2" xfId="2652" xr:uid="{00000000-0005-0000-0000-00004B140000}"/>
    <cellStyle name="Процентный 13 2 3 3" xfId="1914" xr:uid="{00000000-0005-0000-0000-00004C140000}"/>
    <cellStyle name="Процентный 13 2 3 3 2" xfId="6910" xr:uid="{00000000-0005-0000-0000-00004D140000}"/>
    <cellStyle name="Процентный 13 2 3 4" xfId="2455" xr:uid="{00000000-0005-0000-0000-00004E140000}"/>
    <cellStyle name="Процентный 13 2 4" xfId="612" xr:uid="{00000000-0005-0000-0000-00004F140000}"/>
    <cellStyle name="Процентный 13 2 4 2" xfId="1915" xr:uid="{00000000-0005-0000-0000-000050140000}"/>
    <cellStyle name="Процентный 13 2 4 2 2" xfId="5969" xr:uid="{00000000-0005-0000-0000-000051140000}"/>
    <cellStyle name="Процентный 13 2 4 3" xfId="2649" xr:uid="{00000000-0005-0000-0000-000052140000}"/>
    <cellStyle name="Процентный 13 2 5" xfId="1225" xr:uid="{00000000-0005-0000-0000-000053140000}"/>
    <cellStyle name="Процентный 13 2 5 2" xfId="5971" xr:uid="{00000000-0005-0000-0000-000054140000}"/>
    <cellStyle name="Процентный 13 2 5 3" xfId="5970" xr:uid="{00000000-0005-0000-0000-000055140000}"/>
    <cellStyle name="Процентный 13 2 6" xfId="5972" xr:uid="{00000000-0005-0000-0000-000056140000}"/>
    <cellStyle name="Процентный 13 2 6 2" xfId="5973" xr:uid="{00000000-0005-0000-0000-000057140000}"/>
    <cellStyle name="Процентный 13 2 7" xfId="5974" xr:uid="{00000000-0005-0000-0000-000058140000}"/>
    <cellStyle name="Процентный 13 2 8" xfId="2240" xr:uid="{00000000-0005-0000-0000-000059140000}"/>
    <cellStyle name="Процентный 13 3" xfId="374" xr:uid="{00000000-0005-0000-0000-00005A140000}"/>
    <cellStyle name="Процентный 13 3 2" xfId="649" xr:uid="{00000000-0005-0000-0000-00005B140000}"/>
    <cellStyle name="Процентный 13 3 2 2" xfId="2651" xr:uid="{00000000-0005-0000-0000-00005C140000}"/>
    <cellStyle name="Процентный 13 3 3" xfId="1916" xr:uid="{00000000-0005-0000-0000-00005D140000}"/>
    <cellStyle name="Процентный 13 3 3 2" xfId="6911" xr:uid="{00000000-0005-0000-0000-00005E140000}"/>
    <cellStyle name="Процентный 13 3 4" xfId="2444" xr:uid="{00000000-0005-0000-0000-00005F140000}"/>
    <cellStyle name="Процентный 13 4" xfId="545" xr:uid="{00000000-0005-0000-0000-000060140000}"/>
    <cellStyle name="Процентный 13 4 2" xfId="1917" xr:uid="{00000000-0005-0000-0000-000061140000}"/>
    <cellStyle name="Процентный 13 4 2 2" xfId="5975" xr:uid="{00000000-0005-0000-0000-000062140000}"/>
    <cellStyle name="Процентный 13 4 3" xfId="2648" xr:uid="{00000000-0005-0000-0000-000063140000}"/>
    <cellStyle name="Процентный 13 5" xfId="1226" xr:uid="{00000000-0005-0000-0000-000064140000}"/>
    <cellStyle name="Процентный 13 5 2" xfId="5976" xr:uid="{00000000-0005-0000-0000-000065140000}"/>
    <cellStyle name="Процентный 13 6" xfId="5977" xr:uid="{00000000-0005-0000-0000-000066140000}"/>
    <cellStyle name="Процентный 13 7" xfId="5978" xr:uid="{00000000-0005-0000-0000-000067140000}"/>
    <cellStyle name="Процентный 13 8" xfId="2239" xr:uid="{00000000-0005-0000-0000-000068140000}"/>
    <cellStyle name="Процентный 14" xfId="1227" xr:uid="{00000000-0005-0000-0000-000069140000}"/>
    <cellStyle name="Процентный 14 2" xfId="1607" xr:uid="{00000000-0005-0000-0000-00006A140000}"/>
    <cellStyle name="Процентный 14 2 10" xfId="5979" xr:uid="{00000000-0005-0000-0000-00006B140000}"/>
    <cellStyle name="Процентный 14 2 11" xfId="5980" xr:uid="{00000000-0005-0000-0000-00006C140000}"/>
    <cellStyle name="Процентный 14 2 11 2" xfId="5981" xr:uid="{00000000-0005-0000-0000-00006D140000}"/>
    <cellStyle name="Процентный 14 2 12" xfId="5982" xr:uid="{00000000-0005-0000-0000-00006E140000}"/>
    <cellStyle name="Процентный 14 2 13" xfId="2844" xr:uid="{00000000-0005-0000-0000-00006F140000}"/>
    <cellStyle name="Процентный 14 2 14" xfId="1919" xr:uid="{00000000-0005-0000-0000-000070140000}"/>
    <cellStyle name="Процентный 14 2 2" xfId="5983" xr:uid="{00000000-0005-0000-0000-000071140000}"/>
    <cellStyle name="Процентный 14 2 2 2" xfId="5984" xr:uid="{00000000-0005-0000-0000-000072140000}"/>
    <cellStyle name="Процентный 14 2 3" xfId="5985" xr:uid="{00000000-0005-0000-0000-000073140000}"/>
    <cellStyle name="Процентный 14 2 3 2" xfId="5986" xr:uid="{00000000-0005-0000-0000-000074140000}"/>
    <cellStyle name="Процентный 14 2 3 3" xfId="5987" xr:uid="{00000000-0005-0000-0000-000075140000}"/>
    <cellStyle name="Процентный 14 2 3 4" xfId="5988" xr:uid="{00000000-0005-0000-0000-000076140000}"/>
    <cellStyle name="Процентный 14 2 3 5" xfId="5989" xr:uid="{00000000-0005-0000-0000-000077140000}"/>
    <cellStyle name="Процентный 14 2 3 6" xfId="5990" xr:uid="{00000000-0005-0000-0000-000078140000}"/>
    <cellStyle name="Процентный 14 2 3 7" xfId="5991" xr:uid="{00000000-0005-0000-0000-000079140000}"/>
    <cellStyle name="Процентный 14 2 3 8" xfId="5992" xr:uid="{00000000-0005-0000-0000-00007A140000}"/>
    <cellStyle name="Процентный 14 2 4" xfId="5993" xr:uid="{00000000-0005-0000-0000-00007B140000}"/>
    <cellStyle name="Процентный 14 2 5" xfId="5994" xr:uid="{00000000-0005-0000-0000-00007C140000}"/>
    <cellStyle name="Процентный 14 2 5 2" xfId="5995" xr:uid="{00000000-0005-0000-0000-00007D140000}"/>
    <cellStyle name="Процентный 14 2 5 3" xfId="5996" xr:uid="{00000000-0005-0000-0000-00007E140000}"/>
    <cellStyle name="Процентный 14 2 6" xfId="5997" xr:uid="{00000000-0005-0000-0000-00007F140000}"/>
    <cellStyle name="Процентный 14 2 7" xfId="5998" xr:uid="{00000000-0005-0000-0000-000080140000}"/>
    <cellStyle name="Процентный 14 2 8" xfId="5999" xr:uid="{00000000-0005-0000-0000-000081140000}"/>
    <cellStyle name="Процентный 14 2 9" xfId="6000" xr:uid="{00000000-0005-0000-0000-000082140000}"/>
    <cellStyle name="Процентный 14 2 9 2" xfId="6001" xr:uid="{00000000-0005-0000-0000-000083140000}"/>
    <cellStyle name="Процентный 14 3" xfId="1918" xr:uid="{00000000-0005-0000-0000-000084140000}"/>
    <cellStyle name="Процентный 14 3 2" xfId="6003" xr:uid="{00000000-0005-0000-0000-000085140000}"/>
    <cellStyle name="Процентный 14 3 3" xfId="6912" xr:uid="{00000000-0005-0000-0000-000086140000}"/>
    <cellStyle name="Процентный 14 3 4" xfId="6002" xr:uid="{00000000-0005-0000-0000-000087140000}"/>
    <cellStyle name="Процентный 14 4" xfId="6004" xr:uid="{00000000-0005-0000-0000-000088140000}"/>
    <cellStyle name="Процентный 15" xfId="162" xr:uid="{00000000-0005-0000-0000-000089140000}"/>
    <cellStyle name="Процентный 15 2" xfId="1663" xr:uid="{00000000-0005-0000-0000-00008A140000}"/>
    <cellStyle name="Процентный 15 2 2" xfId="6005" xr:uid="{00000000-0005-0000-0000-00008B140000}"/>
    <cellStyle name="Процентный 15 3" xfId="6006" xr:uid="{00000000-0005-0000-0000-00008C140000}"/>
    <cellStyle name="Процентный 15 4" xfId="1920" xr:uid="{00000000-0005-0000-0000-00008D140000}"/>
    <cellStyle name="Процентный 16" xfId="1676" xr:uid="{00000000-0005-0000-0000-00008E140000}"/>
    <cellStyle name="Процентный 16 2" xfId="6008" xr:uid="{00000000-0005-0000-0000-00008F140000}"/>
    <cellStyle name="Процентный 16 2 2" xfId="6009" xr:uid="{00000000-0005-0000-0000-000090140000}"/>
    <cellStyle name="Процентный 16 3" xfId="6010" xr:uid="{00000000-0005-0000-0000-000091140000}"/>
    <cellStyle name="Процентный 16 4" xfId="6007" xr:uid="{00000000-0005-0000-0000-000092140000}"/>
    <cellStyle name="Процентный 16 5" xfId="1696" xr:uid="{00000000-0005-0000-0000-000093140000}"/>
    <cellStyle name="Процентный 17" xfId="1698" xr:uid="{00000000-0005-0000-0000-000094140000}"/>
    <cellStyle name="Процентный 17 2" xfId="6012" xr:uid="{00000000-0005-0000-0000-000095140000}"/>
    <cellStyle name="Процентный 17 2 2" xfId="6013" xr:uid="{00000000-0005-0000-0000-000096140000}"/>
    <cellStyle name="Процентный 17 3" xfId="6014" xr:uid="{00000000-0005-0000-0000-000097140000}"/>
    <cellStyle name="Процентный 17 4" xfId="6011" xr:uid="{00000000-0005-0000-0000-000098140000}"/>
    <cellStyle name="Процентный 17 5" xfId="2060" xr:uid="{00000000-0005-0000-0000-000099140000}"/>
    <cellStyle name="Процентный 18" xfId="2062" xr:uid="{00000000-0005-0000-0000-00009A140000}"/>
    <cellStyle name="Процентный 18 2" xfId="6016" xr:uid="{00000000-0005-0000-0000-00009B140000}"/>
    <cellStyle name="Процентный 18 2 2" xfId="6017" xr:uid="{00000000-0005-0000-0000-00009C140000}"/>
    <cellStyle name="Процентный 18 2 2 2" xfId="6018" xr:uid="{00000000-0005-0000-0000-00009D140000}"/>
    <cellStyle name="Процентный 18 2 2 3" xfId="6019" xr:uid="{00000000-0005-0000-0000-00009E140000}"/>
    <cellStyle name="Процентный 18 2 3" xfId="6020" xr:uid="{00000000-0005-0000-0000-00009F140000}"/>
    <cellStyle name="Процентный 18 3" xfId="6021" xr:uid="{00000000-0005-0000-0000-0000A0140000}"/>
    <cellStyle name="Процентный 18 3 2" xfId="6022" xr:uid="{00000000-0005-0000-0000-0000A1140000}"/>
    <cellStyle name="Процентный 18 4" xfId="6023" xr:uid="{00000000-0005-0000-0000-0000A2140000}"/>
    <cellStyle name="Процентный 18 4 2" xfId="6024" xr:uid="{00000000-0005-0000-0000-0000A3140000}"/>
    <cellStyle name="Процентный 18 5" xfId="6025" xr:uid="{00000000-0005-0000-0000-0000A4140000}"/>
    <cellStyle name="Процентный 18 6" xfId="6015" xr:uid="{00000000-0005-0000-0000-0000A5140000}"/>
    <cellStyle name="Процентный 19" xfId="6026" xr:uid="{00000000-0005-0000-0000-0000A6140000}"/>
    <cellStyle name="Процентный 19 2" xfId="6027" xr:uid="{00000000-0005-0000-0000-0000A7140000}"/>
    <cellStyle name="Процентный 19 2 2" xfId="6028" xr:uid="{00000000-0005-0000-0000-0000A8140000}"/>
    <cellStyle name="Процентный 19 3" xfId="6029" xr:uid="{00000000-0005-0000-0000-0000A9140000}"/>
    <cellStyle name="Процентный 2" xfId="166" xr:uid="{00000000-0005-0000-0000-0000AA140000}"/>
    <cellStyle name="Процентный 2 2" xfId="167" xr:uid="{00000000-0005-0000-0000-0000AB140000}"/>
    <cellStyle name="Процентный 2 2 2" xfId="168" xr:uid="{00000000-0005-0000-0000-0000AC140000}"/>
    <cellStyle name="Процентный 2 2 2 2" xfId="340" xr:uid="{00000000-0005-0000-0000-0000AD140000}"/>
    <cellStyle name="Процентный 2 2 2 2 2" xfId="615" xr:uid="{00000000-0005-0000-0000-0000AE140000}"/>
    <cellStyle name="Процентный 2 2 2 2 2 2" xfId="1228" xr:uid="{00000000-0005-0000-0000-0000AF140000}"/>
    <cellStyle name="Процентный 2 2 2 2 2 2 2" xfId="6030" xr:uid="{00000000-0005-0000-0000-0000B0140000}"/>
    <cellStyle name="Процентный 2 2 2 2 2 3" xfId="2552" xr:uid="{00000000-0005-0000-0000-0000B1140000}"/>
    <cellStyle name="Процентный 2 2 2 2 3" xfId="1229" xr:uid="{00000000-0005-0000-0000-0000B2140000}"/>
    <cellStyle name="Процентный 2 2 2 2 3 2" xfId="1921" xr:uid="{00000000-0005-0000-0000-0000B3140000}"/>
    <cellStyle name="Процентный 2 2 2 2 3 2 2" xfId="6031" xr:uid="{00000000-0005-0000-0000-0000B4140000}"/>
    <cellStyle name="Процентный 2 2 2 2 3 3" xfId="2845" xr:uid="{00000000-0005-0000-0000-0000B5140000}"/>
    <cellStyle name="Процентный 2 2 2 2 4" xfId="1230" xr:uid="{00000000-0005-0000-0000-0000B6140000}"/>
    <cellStyle name="Процентный 2 2 2 2 4 2" xfId="6032" xr:uid="{00000000-0005-0000-0000-0000B7140000}"/>
    <cellStyle name="Процентный 2 2 2 2 5" xfId="6033" xr:uid="{00000000-0005-0000-0000-0000B8140000}"/>
    <cellStyle name="Процентный 2 2 2 2 6" xfId="2247" xr:uid="{00000000-0005-0000-0000-0000B9140000}"/>
    <cellStyle name="Процентный 2 2 2 3" xfId="479" xr:uid="{00000000-0005-0000-0000-0000BA140000}"/>
    <cellStyle name="Процентный 2 2 2 3 2" xfId="1231" xr:uid="{00000000-0005-0000-0000-0000BB140000}"/>
    <cellStyle name="Процентный 2 2 2 3 2 2" xfId="6914" xr:uid="{00000000-0005-0000-0000-0000BC140000}"/>
    <cellStyle name="Процентный 2 2 2 3 3" xfId="2416" xr:uid="{00000000-0005-0000-0000-0000BD140000}"/>
    <cellStyle name="Процентный 2 2 2 4" xfId="1232" xr:uid="{00000000-0005-0000-0000-0000BE140000}"/>
    <cellStyle name="Процентный 2 2 2 4 2" xfId="1922" xr:uid="{00000000-0005-0000-0000-0000BF140000}"/>
    <cellStyle name="Процентный 2 2 2 4 2 2" xfId="6915" xr:uid="{00000000-0005-0000-0000-0000C0140000}"/>
    <cellStyle name="Процентный 2 2 2 4 3" xfId="2846" xr:uid="{00000000-0005-0000-0000-0000C1140000}"/>
    <cellStyle name="Процентный 2 2 2 5" xfId="1233" xr:uid="{00000000-0005-0000-0000-0000C2140000}"/>
    <cellStyle name="Процентный 2 2 2 5 2" xfId="6913" xr:uid="{00000000-0005-0000-0000-0000C3140000}"/>
    <cellStyle name="Процентный 2 2 2 6" xfId="2246" xr:uid="{00000000-0005-0000-0000-0000C4140000}"/>
    <cellStyle name="Процентный 2 2 3" xfId="169" xr:uid="{00000000-0005-0000-0000-0000C5140000}"/>
    <cellStyle name="Процентный 2 2 3 2" xfId="341" xr:uid="{00000000-0005-0000-0000-0000C6140000}"/>
    <cellStyle name="Процентный 2 2 3 2 2" xfId="616" xr:uid="{00000000-0005-0000-0000-0000C7140000}"/>
    <cellStyle name="Процентный 2 2 3 2 2 2" xfId="1234" xr:uid="{00000000-0005-0000-0000-0000C8140000}"/>
    <cellStyle name="Процентный 2 2 3 2 2 2 2" xfId="6034" xr:uid="{00000000-0005-0000-0000-0000C9140000}"/>
    <cellStyle name="Процентный 2 2 3 2 2 3" xfId="2553" xr:uid="{00000000-0005-0000-0000-0000CA140000}"/>
    <cellStyle name="Процентный 2 2 3 2 3" xfId="1235" xr:uid="{00000000-0005-0000-0000-0000CB140000}"/>
    <cellStyle name="Процентный 2 2 3 2 3 2" xfId="1923" xr:uid="{00000000-0005-0000-0000-0000CC140000}"/>
    <cellStyle name="Процентный 2 2 3 2 3 2 2" xfId="6917" xr:uid="{00000000-0005-0000-0000-0000CD140000}"/>
    <cellStyle name="Процентный 2 2 3 2 3 3" xfId="2847" xr:uid="{00000000-0005-0000-0000-0000CE140000}"/>
    <cellStyle name="Процентный 2 2 3 2 4" xfId="1236" xr:uid="{00000000-0005-0000-0000-0000CF140000}"/>
    <cellStyle name="Процентный 2 2 3 2 4 2" xfId="6916" xr:uid="{00000000-0005-0000-0000-0000D0140000}"/>
    <cellStyle name="Процентный 2 2 3 2 5" xfId="2249" xr:uid="{00000000-0005-0000-0000-0000D1140000}"/>
    <cellStyle name="Процентный 2 2 3 3" xfId="480" xr:uid="{00000000-0005-0000-0000-0000D2140000}"/>
    <cellStyle name="Процентный 2 2 3 3 2" xfId="1237" xr:uid="{00000000-0005-0000-0000-0000D3140000}"/>
    <cellStyle name="Процентный 2 2 3 3 2 2" xfId="6035" xr:uid="{00000000-0005-0000-0000-0000D4140000}"/>
    <cellStyle name="Процентный 2 2 3 3 3" xfId="2417" xr:uid="{00000000-0005-0000-0000-0000D5140000}"/>
    <cellStyle name="Процентный 2 2 3 4" xfId="1238" xr:uid="{00000000-0005-0000-0000-0000D6140000}"/>
    <cellStyle name="Процентный 2 2 3 4 2" xfId="1924" xr:uid="{00000000-0005-0000-0000-0000D7140000}"/>
    <cellStyle name="Процентный 2 2 3 4 2 2" xfId="6036" xr:uid="{00000000-0005-0000-0000-0000D8140000}"/>
    <cellStyle name="Процентный 2 2 3 4 3" xfId="2848" xr:uid="{00000000-0005-0000-0000-0000D9140000}"/>
    <cellStyle name="Процентный 2 2 3 5" xfId="1239" xr:uid="{00000000-0005-0000-0000-0000DA140000}"/>
    <cellStyle name="Процентный 2 2 3 5 2" xfId="6037" xr:uid="{00000000-0005-0000-0000-0000DB140000}"/>
    <cellStyle name="Процентный 2 2 3 6" xfId="2248" xr:uid="{00000000-0005-0000-0000-0000DC140000}"/>
    <cellStyle name="Процентный 2 3" xfId="170" xr:uid="{00000000-0005-0000-0000-0000DD140000}"/>
    <cellStyle name="Процентный 2 3 10" xfId="6038" xr:uid="{00000000-0005-0000-0000-0000DE140000}"/>
    <cellStyle name="Процентный 2 3 10 2" xfId="6039" xr:uid="{00000000-0005-0000-0000-0000DF140000}"/>
    <cellStyle name="Процентный 2 3 11" xfId="6040" xr:uid="{00000000-0005-0000-0000-0000E0140000}"/>
    <cellStyle name="Процентный 2 3 11 2" xfId="6041" xr:uid="{00000000-0005-0000-0000-0000E1140000}"/>
    <cellStyle name="Процентный 2 3 11 2 2" xfId="6042" xr:uid="{00000000-0005-0000-0000-0000E2140000}"/>
    <cellStyle name="Процентный 2 3 11 3" xfId="6043" xr:uid="{00000000-0005-0000-0000-0000E3140000}"/>
    <cellStyle name="Процентный 2 3 12" xfId="6044" xr:uid="{00000000-0005-0000-0000-0000E4140000}"/>
    <cellStyle name="Процентный 2 3 12 2" xfId="6045" xr:uid="{00000000-0005-0000-0000-0000E5140000}"/>
    <cellStyle name="Процентный 2 3 12 2 2" xfId="6046" xr:uid="{00000000-0005-0000-0000-0000E6140000}"/>
    <cellStyle name="Процентный 2 3 12 3" xfId="6047" xr:uid="{00000000-0005-0000-0000-0000E7140000}"/>
    <cellStyle name="Процентный 2 3 13" xfId="6048" xr:uid="{00000000-0005-0000-0000-0000E8140000}"/>
    <cellStyle name="Процентный 2 3 13 2" xfId="6049" xr:uid="{00000000-0005-0000-0000-0000E9140000}"/>
    <cellStyle name="Процентный 2 3 14" xfId="6050" xr:uid="{00000000-0005-0000-0000-0000EA140000}"/>
    <cellStyle name="Процентный 2 3 14 2" xfId="6051" xr:uid="{00000000-0005-0000-0000-0000EB140000}"/>
    <cellStyle name="Процентный 2 3 15" xfId="6052" xr:uid="{00000000-0005-0000-0000-0000EC140000}"/>
    <cellStyle name="Процентный 2 3 15 2" xfId="6053" xr:uid="{00000000-0005-0000-0000-0000ED140000}"/>
    <cellStyle name="Процентный 2 3 16" xfId="6054" xr:uid="{00000000-0005-0000-0000-0000EE140000}"/>
    <cellStyle name="Процентный 2 3 16 2" xfId="6055" xr:uid="{00000000-0005-0000-0000-0000EF140000}"/>
    <cellStyle name="Процентный 2 3 17" xfId="6056" xr:uid="{00000000-0005-0000-0000-0000F0140000}"/>
    <cellStyle name="Процентный 2 3 18" xfId="2250" xr:uid="{00000000-0005-0000-0000-0000F1140000}"/>
    <cellStyle name="Процентный 2 3 2" xfId="171" xr:uid="{00000000-0005-0000-0000-0000F2140000}"/>
    <cellStyle name="Процентный 2 3 2 2" xfId="342" xr:uid="{00000000-0005-0000-0000-0000F3140000}"/>
    <cellStyle name="Процентный 2 3 2 2 2" xfId="617" xr:uid="{00000000-0005-0000-0000-0000F4140000}"/>
    <cellStyle name="Процентный 2 3 2 2 2 2" xfId="1240" xr:uid="{00000000-0005-0000-0000-0000F5140000}"/>
    <cellStyle name="Процентный 2 3 2 2 2 2 2" xfId="6058" xr:uid="{00000000-0005-0000-0000-0000F6140000}"/>
    <cellStyle name="Процентный 2 3 2 2 2 2 3" xfId="6057" xr:uid="{00000000-0005-0000-0000-0000F7140000}"/>
    <cellStyle name="Процентный 2 3 2 2 2 3" xfId="6059" xr:uid="{00000000-0005-0000-0000-0000F8140000}"/>
    <cellStyle name="Процентный 2 3 2 2 2 4" xfId="2554" xr:uid="{00000000-0005-0000-0000-0000F9140000}"/>
    <cellStyle name="Процентный 2 3 2 2 3" xfId="1241" xr:uid="{00000000-0005-0000-0000-0000FA140000}"/>
    <cellStyle name="Процентный 2 3 2 2 3 2" xfId="1925" xr:uid="{00000000-0005-0000-0000-0000FB140000}"/>
    <cellStyle name="Процентный 2 3 2 2 3 2 2" xfId="6060" xr:uid="{00000000-0005-0000-0000-0000FC140000}"/>
    <cellStyle name="Процентный 2 3 2 2 3 3" xfId="2849" xr:uid="{00000000-0005-0000-0000-0000FD140000}"/>
    <cellStyle name="Процентный 2 3 2 2 4" xfId="1242" xr:uid="{00000000-0005-0000-0000-0000FE140000}"/>
    <cellStyle name="Процентный 2 3 2 2 4 2" xfId="6062" xr:uid="{00000000-0005-0000-0000-0000FF140000}"/>
    <cellStyle name="Процентный 2 3 2 2 4 2 2" xfId="6063" xr:uid="{00000000-0005-0000-0000-000000150000}"/>
    <cellStyle name="Процентный 2 3 2 2 4 3" xfId="6064" xr:uid="{00000000-0005-0000-0000-000001150000}"/>
    <cellStyle name="Процентный 2 3 2 2 4 4" xfId="6061" xr:uid="{00000000-0005-0000-0000-000002150000}"/>
    <cellStyle name="Процентный 2 3 2 2 5" xfId="6065" xr:uid="{00000000-0005-0000-0000-000003150000}"/>
    <cellStyle name="Процентный 2 3 2 2 5 2" xfId="6066" xr:uid="{00000000-0005-0000-0000-000004150000}"/>
    <cellStyle name="Процентный 2 3 2 2 5 3" xfId="6067" xr:uid="{00000000-0005-0000-0000-000005150000}"/>
    <cellStyle name="Процентный 2 3 2 2 6" xfId="6068" xr:uid="{00000000-0005-0000-0000-000006150000}"/>
    <cellStyle name="Процентный 2 3 2 2 7" xfId="2252" xr:uid="{00000000-0005-0000-0000-000007150000}"/>
    <cellStyle name="Процентный 2 3 2 3" xfId="482" xr:uid="{00000000-0005-0000-0000-000008150000}"/>
    <cellStyle name="Процентный 2 3 2 3 2" xfId="1243" xr:uid="{00000000-0005-0000-0000-000009150000}"/>
    <cellStyle name="Процентный 2 3 2 3 2 2" xfId="6070" xr:uid="{00000000-0005-0000-0000-00000A150000}"/>
    <cellStyle name="Процентный 2 3 2 3 2 2 2" xfId="6071" xr:uid="{00000000-0005-0000-0000-00000B150000}"/>
    <cellStyle name="Процентный 2 3 2 3 2 2 2 2" xfId="6072" xr:uid="{00000000-0005-0000-0000-00000C150000}"/>
    <cellStyle name="Процентный 2 3 2 3 2 2 3" xfId="6073" xr:uid="{00000000-0005-0000-0000-00000D150000}"/>
    <cellStyle name="Процентный 2 3 2 3 2 3" xfId="6074" xr:uid="{00000000-0005-0000-0000-00000E150000}"/>
    <cellStyle name="Процентный 2 3 2 3 2 4" xfId="6069" xr:uid="{00000000-0005-0000-0000-00000F150000}"/>
    <cellStyle name="Процентный 2 3 2 3 3" xfId="6075" xr:uid="{00000000-0005-0000-0000-000010150000}"/>
    <cellStyle name="Процентный 2 3 2 3 4" xfId="2419" xr:uid="{00000000-0005-0000-0000-000011150000}"/>
    <cellStyle name="Процентный 2 3 2 4" xfId="1244" xr:uid="{00000000-0005-0000-0000-000012150000}"/>
    <cellStyle name="Процентный 2 3 2 4 2" xfId="1926" xr:uid="{00000000-0005-0000-0000-000013150000}"/>
    <cellStyle name="Процентный 2 3 2 4 2 2" xfId="6919" xr:uid="{00000000-0005-0000-0000-000014150000}"/>
    <cellStyle name="Процентный 2 3 2 4 3" xfId="2850" xr:uid="{00000000-0005-0000-0000-000015150000}"/>
    <cellStyle name="Процентный 2 3 2 5" xfId="1245" xr:uid="{00000000-0005-0000-0000-000016150000}"/>
    <cellStyle name="Процентный 2 3 2 5 2" xfId="6918" xr:uid="{00000000-0005-0000-0000-000017150000}"/>
    <cellStyle name="Процентный 2 3 2 6" xfId="2251" xr:uid="{00000000-0005-0000-0000-000018150000}"/>
    <cellStyle name="Процентный 2 3 3" xfId="343" xr:uid="{00000000-0005-0000-0000-000019150000}"/>
    <cellStyle name="Процентный 2 3 3 2" xfId="618" xr:uid="{00000000-0005-0000-0000-00001A150000}"/>
    <cellStyle name="Процентный 2 3 3 2 2" xfId="1246" xr:uid="{00000000-0005-0000-0000-00001B150000}"/>
    <cellStyle name="Процентный 2 3 3 2 2 2" xfId="6076" xr:uid="{00000000-0005-0000-0000-00001C150000}"/>
    <cellStyle name="Процентный 2 3 3 2 3" xfId="2555" xr:uid="{00000000-0005-0000-0000-00001D150000}"/>
    <cellStyle name="Процентный 2 3 3 3" xfId="1247" xr:uid="{00000000-0005-0000-0000-00001E150000}"/>
    <cellStyle name="Процентный 2 3 3 3 2" xfId="1927" xr:uid="{00000000-0005-0000-0000-00001F150000}"/>
    <cellStyle name="Процентный 2 3 3 3 2 2" xfId="6077" xr:uid="{00000000-0005-0000-0000-000020150000}"/>
    <cellStyle name="Процентный 2 3 3 3 3" xfId="2851" xr:uid="{00000000-0005-0000-0000-000021150000}"/>
    <cellStyle name="Процентный 2 3 3 4" xfId="1248" xr:uid="{00000000-0005-0000-0000-000022150000}"/>
    <cellStyle name="Процентный 2 3 3 4 2" xfId="6079" xr:uid="{00000000-0005-0000-0000-000023150000}"/>
    <cellStyle name="Процентный 2 3 3 4 3" xfId="6078" xr:uid="{00000000-0005-0000-0000-000024150000}"/>
    <cellStyle name="Процентный 2 3 3 5" xfId="6080" xr:uid="{00000000-0005-0000-0000-000025150000}"/>
    <cellStyle name="Процентный 2 3 3 5 2" xfId="6081" xr:uid="{00000000-0005-0000-0000-000026150000}"/>
    <cellStyle name="Процентный 2 3 3 6" xfId="6082" xr:uid="{00000000-0005-0000-0000-000027150000}"/>
    <cellStyle name="Процентный 2 3 3 7" xfId="2253" xr:uid="{00000000-0005-0000-0000-000028150000}"/>
    <cellStyle name="Процентный 2 3 4" xfId="481" xr:uid="{00000000-0005-0000-0000-000029150000}"/>
    <cellStyle name="Процентный 2 3 4 2" xfId="1249" xr:uid="{00000000-0005-0000-0000-00002A150000}"/>
    <cellStyle name="Процентный 2 3 4 2 2" xfId="6084" xr:uid="{00000000-0005-0000-0000-00002B150000}"/>
    <cellStyle name="Процентный 2 3 4 2 2 2" xfId="6085" xr:uid="{00000000-0005-0000-0000-00002C150000}"/>
    <cellStyle name="Процентный 2 3 4 2 2 2 2" xfId="6086" xr:uid="{00000000-0005-0000-0000-00002D150000}"/>
    <cellStyle name="Процентный 2 3 4 2 2 2 2 2" xfId="6087" xr:uid="{00000000-0005-0000-0000-00002E150000}"/>
    <cellStyle name="Процентный 2 3 4 2 2 2 3" xfId="6088" xr:uid="{00000000-0005-0000-0000-00002F150000}"/>
    <cellStyle name="Процентный 2 3 4 2 2 2 4" xfId="6089" xr:uid="{00000000-0005-0000-0000-000030150000}"/>
    <cellStyle name="Процентный 2 3 4 2 2 2 5" xfId="6090" xr:uid="{00000000-0005-0000-0000-000031150000}"/>
    <cellStyle name="Процентный 2 3 4 2 2 2 6" xfId="6091" xr:uid="{00000000-0005-0000-0000-000032150000}"/>
    <cellStyle name="Процентный 2 3 4 2 2 2 7" xfId="6092" xr:uid="{00000000-0005-0000-0000-000033150000}"/>
    <cellStyle name="Процентный 2 3 4 2 2 2 8" xfId="6093" xr:uid="{00000000-0005-0000-0000-000034150000}"/>
    <cellStyle name="Процентный 2 3 4 2 2 2 8 2" xfId="6094" xr:uid="{00000000-0005-0000-0000-000035150000}"/>
    <cellStyle name="Процентный 2 3 4 2 2 2 9" xfId="6095" xr:uid="{00000000-0005-0000-0000-000036150000}"/>
    <cellStyle name="Процентный 2 3 4 2 2 3" xfId="6096" xr:uid="{00000000-0005-0000-0000-000037150000}"/>
    <cellStyle name="Процентный 2 3 4 2 2 3 2" xfId="6097" xr:uid="{00000000-0005-0000-0000-000038150000}"/>
    <cellStyle name="Процентный 2 3 4 2 2 3 3" xfId="6098" xr:uid="{00000000-0005-0000-0000-000039150000}"/>
    <cellStyle name="Процентный 2 3 4 2 2 3 4" xfId="6099" xr:uid="{00000000-0005-0000-0000-00003A150000}"/>
    <cellStyle name="Процентный 2 3 4 2 2 3 5" xfId="6100" xr:uid="{00000000-0005-0000-0000-00003B150000}"/>
    <cellStyle name="Процентный 2 3 4 2 2 3 6" xfId="6101" xr:uid="{00000000-0005-0000-0000-00003C150000}"/>
    <cellStyle name="Процентный 2 3 4 2 2 3 7" xfId="6102" xr:uid="{00000000-0005-0000-0000-00003D150000}"/>
    <cellStyle name="Процентный 2 3 4 2 2 4" xfId="6103" xr:uid="{00000000-0005-0000-0000-00003E150000}"/>
    <cellStyle name="Процентный 2 3 4 2 2 5" xfId="6104" xr:uid="{00000000-0005-0000-0000-00003F150000}"/>
    <cellStyle name="Процентный 2 3 4 2 2 6" xfId="6105" xr:uid="{00000000-0005-0000-0000-000040150000}"/>
    <cellStyle name="Процентный 2 3 4 2 3" xfId="6106" xr:uid="{00000000-0005-0000-0000-000041150000}"/>
    <cellStyle name="Процентный 2 3 4 2 4" xfId="6083" xr:uid="{00000000-0005-0000-0000-000042150000}"/>
    <cellStyle name="Процентный 2 3 4 3" xfId="6107" xr:uid="{00000000-0005-0000-0000-000043150000}"/>
    <cellStyle name="Процентный 2 3 4 3 2" xfId="6108" xr:uid="{00000000-0005-0000-0000-000044150000}"/>
    <cellStyle name="Процентный 2 3 4 4" xfId="6109" xr:uid="{00000000-0005-0000-0000-000045150000}"/>
    <cellStyle name="Процентный 2 3 4 4 2" xfId="6110" xr:uid="{00000000-0005-0000-0000-000046150000}"/>
    <cellStyle name="Процентный 2 3 4 4 3" xfId="6111" xr:uid="{00000000-0005-0000-0000-000047150000}"/>
    <cellStyle name="Процентный 2 3 4 5" xfId="6112" xr:uid="{00000000-0005-0000-0000-000048150000}"/>
    <cellStyle name="Процентный 2 3 4 5 2" xfId="6113" xr:uid="{00000000-0005-0000-0000-000049150000}"/>
    <cellStyle name="Процентный 2 3 4 6" xfId="6114" xr:uid="{00000000-0005-0000-0000-00004A150000}"/>
    <cellStyle name="Процентный 2 3 4 7" xfId="2418" xr:uid="{00000000-0005-0000-0000-00004B150000}"/>
    <cellStyle name="Процентный 2 3 5" xfId="1250" xr:uid="{00000000-0005-0000-0000-00004C150000}"/>
    <cellStyle name="Процентный 2 3 5 2" xfId="1928" xr:uid="{00000000-0005-0000-0000-00004D150000}"/>
    <cellStyle name="Процентный 2 3 5 2 2" xfId="6116" xr:uid="{00000000-0005-0000-0000-00004E150000}"/>
    <cellStyle name="Процентный 2 3 5 2 3" xfId="6115" xr:uid="{00000000-0005-0000-0000-00004F150000}"/>
    <cellStyle name="Процентный 2 3 5 3" xfId="6117" xr:uid="{00000000-0005-0000-0000-000050150000}"/>
    <cellStyle name="Процентный 2 3 5 3 2" xfId="6118" xr:uid="{00000000-0005-0000-0000-000051150000}"/>
    <cellStyle name="Процентный 2 3 5 3 2 2" xfId="6119" xr:uid="{00000000-0005-0000-0000-000052150000}"/>
    <cellStyle name="Процентный 2 3 5 3 2 2 2" xfId="6120" xr:uid="{00000000-0005-0000-0000-000053150000}"/>
    <cellStyle name="Процентный 2 3 5 3 2 3" xfId="6121" xr:uid="{00000000-0005-0000-0000-000054150000}"/>
    <cellStyle name="Процентный 2 3 5 3 2 4" xfId="6122" xr:uid="{00000000-0005-0000-0000-000055150000}"/>
    <cellStyle name="Процентный 2 3 5 3 2 5" xfId="6123" xr:uid="{00000000-0005-0000-0000-000056150000}"/>
    <cellStyle name="Процентный 2 3 5 3 2 6" xfId="6124" xr:uid="{00000000-0005-0000-0000-000057150000}"/>
    <cellStyle name="Процентный 2 3 5 3 2 7" xfId="6125" xr:uid="{00000000-0005-0000-0000-000058150000}"/>
    <cellStyle name="Процентный 2 3 5 3 2 8" xfId="6126" xr:uid="{00000000-0005-0000-0000-000059150000}"/>
    <cellStyle name="Процентный 2 3 5 3 2 8 2" xfId="6127" xr:uid="{00000000-0005-0000-0000-00005A150000}"/>
    <cellStyle name="Процентный 2 3 5 3 2 9" xfId="6128" xr:uid="{00000000-0005-0000-0000-00005B150000}"/>
    <cellStyle name="Процентный 2 3 5 3 3" xfId="6129" xr:uid="{00000000-0005-0000-0000-00005C150000}"/>
    <cellStyle name="Процентный 2 3 5 3 3 2" xfId="6130" xr:uid="{00000000-0005-0000-0000-00005D150000}"/>
    <cellStyle name="Процентный 2 3 5 3 3 3" xfId="6131" xr:uid="{00000000-0005-0000-0000-00005E150000}"/>
    <cellStyle name="Процентный 2 3 5 3 3 4" xfId="6132" xr:uid="{00000000-0005-0000-0000-00005F150000}"/>
    <cellStyle name="Процентный 2 3 5 3 3 5" xfId="6133" xr:uid="{00000000-0005-0000-0000-000060150000}"/>
    <cellStyle name="Процентный 2 3 5 3 3 6" xfId="6134" xr:uid="{00000000-0005-0000-0000-000061150000}"/>
    <cellStyle name="Процентный 2 3 5 3 3 7" xfId="6135" xr:uid="{00000000-0005-0000-0000-000062150000}"/>
    <cellStyle name="Процентный 2 3 5 3 4" xfId="6136" xr:uid="{00000000-0005-0000-0000-000063150000}"/>
    <cellStyle name="Процентный 2 3 5 4" xfId="6137" xr:uid="{00000000-0005-0000-0000-000064150000}"/>
    <cellStyle name="Процентный 2 3 5 5" xfId="2852" xr:uid="{00000000-0005-0000-0000-000065150000}"/>
    <cellStyle name="Процентный 2 3 6" xfId="1251" xr:uid="{00000000-0005-0000-0000-000066150000}"/>
    <cellStyle name="Процентный 2 3 6 2" xfId="6139" xr:uid="{00000000-0005-0000-0000-000067150000}"/>
    <cellStyle name="Процентный 2 3 6 2 2" xfId="6140" xr:uid="{00000000-0005-0000-0000-000068150000}"/>
    <cellStyle name="Процентный 2 3 6 2 3" xfId="6141" xr:uid="{00000000-0005-0000-0000-000069150000}"/>
    <cellStyle name="Процентный 2 3 6 3" xfId="6142" xr:uid="{00000000-0005-0000-0000-00006A150000}"/>
    <cellStyle name="Процентный 2 3 6 3 2" xfId="6143" xr:uid="{00000000-0005-0000-0000-00006B150000}"/>
    <cellStyle name="Процентный 2 3 6 3 3" xfId="6144" xr:uid="{00000000-0005-0000-0000-00006C150000}"/>
    <cellStyle name="Процентный 2 3 6 4" xfId="6145" xr:uid="{00000000-0005-0000-0000-00006D150000}"/>
    <cellStyle name="Процентный 2 3 6 5" xfId="6138" xr:uid="{00000000-0005-0000-0000-00006E150000}"/>
    <cellStyle name="Процентный 2 3 7" xfId="6146" xr:uid="{00000000-0005-0000-0000-00006F150000}"/>
    <cellStyle name="Процентный 2 3 7 2" xfId="6147" xr:uid="{00000000-0005-0000-0000-000070150000}"/>
    <cellStyle name="Процентный 2 3 8" xfId="6148" xr:uid="{00000000-0005-0000-0000-000071150000}"/>
    <cellStyle name="Процентный 2 3 8 2" xfId="6149" xr:uid="{00000000-0005-0000-0000-000072150000}"/>
    <cellStyle name="Процентный 2 3 9" xfId="6150" xr:uid="{00000000-0005-0000-0000-000073150000}"/>
    <cellStyle name="Процентный 2 3 9 2" xfId="6151" xr:uid="{00000000-0005-0000-0000-000074150000}"/>
    <cellStyle name="Процентный 2 3 9 2 2" xfId="6152" xr:uid="{00000000-0005-0000-0000-000075150000}"/>
    <cellStyle name="Процентный 2 3 9 3" xfId="6153" xr:uid="{00000000-0005-0000-0000-000076150000}"/>
    <cellStyle name="Процентный 2 3 9 4" xfId="6154" xr:uid="{00000000-0005-0000-0000-000077150000}"/>
    <cellStyle name="Процентный 2 3 9 5" xfId="6155" xr:uid="{00000000-0005-0000-0000-000078150000}"/>
    <cellStyle name="Процентный 2 4" xfId="172" xr:uid="{00000000-0005-0000-0000-000079150000}"/>
    <cellStyle name="Процентный 2 4 2" xfId="1930" xr:uid="{00000000-0005-0000-0000-00007A150000}"/>
    <cellStyle name="Процентный 2 4 2 2" xfId="6156" xr:uid="{00000000-0005-0000-0000-00007B150000}"/>
    <cellStyle name="Процентный 2 4 2 2 2" xfId="6157" xr:uid="{00000000-0005-0000-0000-00007C150000}"/>
    <cellStyle name="Процентный 2 4 2 3" xfId="6158" xr:uid="{00000000-0005-0000-0000-00007D150000}"/>
    <cellStyle name="Процентный 2 4 3" xfId="1929" xr:uid="{00000000-0005-0000-0000-00007E150000}"/>
    <cellStyle name="Процентный 2 4 3 2" xfId="6160" xr:uid="{00000000-0005-0000-0000-00007F150000}"/>
    <cellStyle name="Процентный 2 4 3 2 2" xfId="6161" xr:uid="{00000000-0005-0000-0000-000080150000}"/>
    <cellStyle name="Процентный 2 4 3 3" xfId="6162" xr:uid="{00000000-0005-0000-0000-000081150000}"/>
    <cellStyle name="Процентный 2 4 3 4" xfId="6920" xr:uid="{00000000-0005-0000-0000-000082150000}"/>
    <cellStyle name="Процентный 2 4 3 5" xfId="6159" xr:uid="{00000000-0005-0000-0000-000083150000}"/>
    <cellStyle name="Процентный 2 5" xfId="6163" xr:uid="{00000000-0005-0000-0000-000084150000}"/>
    <cellStyle name="Процентный 2 5 2" xfId="6164" xr:uid="{00000000-0005-0000-0000-000085150000}"/>
    <cellStyle name="Процентный 2 5 2 2" xfId="6165" xr:uid="{00000000-0005-0000-0000-000086150000}"/>
    <cellStyle name="Процентный 2 5 3" xfId="6166" xr:uid="{00000000-0005-0000-0000-000087150000}"/>
    <cellStyle name="Процентный 2 5 3 2" xfId="6167" xr:uid="{00000000-0005-0000-0000-000088150000}"/>
    <cellStyle name="Процентный 2 5 3 3" xfId="6168" xr:uid="{00000000-0005-0000-0000-000089150000}"/>
    <cellStyle name="Процентный 2 5 4" xfId="6169" xr:uid="{00000000-0005-0000-0000-00008A150000}"/>
    <cellStyle name="Процентный 2 5 5" xfId="6540" xr:uid="{00000000-0005-0000-0000-00008B150000}"/>
    <cellStyle name="Процентный 2 6" xfId="6170" xr:uid="{00000000-0005-0000-0000-00008C150000}"/>
    <cellStyle name="Процентный 20" xfId="6171" xr:uid="{00000000-0005-0000-0000-00008D150000}"/>
    <cellStyle name="Процентный 20 2" xfId="6172" xr:uid="{00000000-0005-0000-0000-00008E150000}"/>
    <cellStyle name="Процентный 20 2 2" xfId="6173" xr:uid="{00000000-0005-0000-0000-00008F150000}"/>
    <cellStyle name="Процентный 20 3" xfId="6174" xr:uid="{00000000-0005-0000-0000-000090150000}"/>
    <cellStyle name="Процентный 20 3 2" xfId="6175" xr:uid="{00000000-0005-0000-0000-000091150000}"/>
    <cellStyle name="Процентный 20 3 2 2" xfId="6176" xr:uid="{00000000-0005-0000-0000-000092150000}"/>
    <cellStyle name="Процентный 20 3 3" xfId="6177" xr:uid="{00000000-0005-0000-0000-000093150000}"/>
    <cellStyle name="Процентный 20 4" xfId="6178" xr:uid="{00000000-0005-0000-0000-000094150000}"/>
    <cellStyle name="Процентный 21" xfId="6179" xr:uid="{00000000-0005-0000-0000-000095150000}"/>
    <cellStyle name="Процентный 21 2" xfId="6180" xr:uid="{00000000-0005-0000-0000-000096150000}"/>
    <cellStyle name="Процентный 22" xfId="6181" xr:uid="{00000000-0005-0000-0000-000097150000}"/>
    <cellStyle name="Процентный 22 2" xfId="6182" xr:uid="{00000000-0005-0000-0000-000098150000}"/>
    <cellStyle name="Процентный 22 2 2" xfId="6183" xr:uid="{00000000-0005-0000-0000-000099150000}"/>
    <cellStyle name="Процентный 22 3" xfId="6184" xr:uid="{00000000-0005-0000-0000-00009A150000}"/>
    <cellStyle name="Процентный 22 4" xfId="6185" xr:uid="{00000000-0005-0000-0000-00009B150000}"/>
    <cellStyle name="Процентный 23" xfId="6186" xr:uid="{00000000-0005-0000-0000-00009C150000}"/>
    <cellStyle name="Процентный 23 2" xfId="6187" xr:uid="{00000000-0005-0000-0000-00009D150000}"/>
    <cellStyle name="Процентный 23 2 2" xfId="6188" xr:uid="{00000000-0005-0000-0000-00009E150000}"/>
    <cellStyle name="Процентный 23 3" xfId="6189" xr:uid="{00000000-0005-0000-0000-00009F150000}"/>
    <cellStyle name="Процентный 24" xfId="6190" xr:uid="{00000000-0005-0000-0000-0000A0150000}"/>
    <cellStyle name="Процентный 24 2" xfId="6191" xr:uid="{00000000-0005-0000-0000-0000A1150000}"/>
    <cellStyle name="Процентный 25" xfId="6192" xr:uid="{00000000-0005-0000-0000-0000A2150000}"/>
    <cellStyle name="Процентный 25 2" xfId="6193" xr:uid="{00000000-0005-0000-0000-0000A3150000}"/>
    <cellStyle name="Процентный 26" xfId="6194" xr:uid="{00000000-0005-0000-0000-0000A4150000}"/>
    <cellStyle name="Процентный 26 2" xfId="6195" xr:uid="{00000000-0005-0000-0000-0000A5150000}"/>
    <cellStyle name="Процентный 27" xfId="6196" xr:uid="{00000000-0005-0000-0000-0000A6150000}"/>
    <cellStyle name="Процентный 27 2" xfId="6197" xr:uid="{00000000-0005-0000-0000-0000A7150000}"/>
    <cellStyle name="Процентный 28" xfId="2653" xr:uid="{00000000-0005-0000-0000-0000A8150000}"/>
    <cellStyle name="Процентный 28 2" xfId="6198" xr:uid="{00000000-0005-0000-0000-0000A9150000}"/>
    <cellStyle name="Процентный 28 2 2" xfId="6199" xr:uid="{00000000-0005-0000-0000-0000AA150000}"/>
    <cellStyle name="Процентный 28 2 3" xfId="6200" xr:uid="{00000000-0005-0000-0000-0000AB150000}"/>
    <cellStyle name="Процентный 28 2 4" xfId="6201" xr:uid="{00000000-0005-0000-0000-0000AC150000}"/>
    <cellStyle name="Процентный 28 2 5" xfId="6202" xr:uid="{00000000-0005-0000-0000-0000AD150000}"/>
    <cellStyle name="Процентный 28 2 6" xfId="6203" xr:uid="{00000000-0005-0000-0000-0000AE150000}"/>
    <cellStyle name="Процентный 28 3" xfId="6204" xr:uid="{00000000-0005-0000-0000-0000AF150000}"/>
    <cellStyle name="Процентный 28 3 2" xfId="6205" xr:uid="{00000000-0005-0000-0000-0000B0150000}"/>
    <cellStyle name="Процентный 28 4" xfId="6206" xr:uid="{00000000-0005-0000-0000-0000B1150000}"/>
    <cellStyle name="Процентный 28 4 2" xfId="6207" xr:uid="{00000000-0005-0000-0000-0000B2150000}"/>
    <cellStyle name="Процентный 28 4 2 2" xfId="6208" xr:uid="{00000000-0005-0000-0000-0000B3150000}"/>
    <cellStyle name="Процентный 28 4 2 2 2" xfId="6209" xr:uid="{00000000-0005-0000-0000-0000B4150000}"/>
    <cellStyle name="Процентный 28 4 2 3" xfId="6210" xr:uid="{00000000-0005-0000-0000-0000B5150000}"/>
    <cellStyle name="Процентный 28 4 3" xfId="6211" xr:uid="{00000000-0005-0000-0000-0000B6150000}"/>
    <cellStyle name="Процентный 28 4 3 2" xfId="6212" xr:uid="{00000000-0005-0000-0000-0000B7150000}"/>
    <cellStyle name="Процентный 28 4 4" xfId="6213" xr:uid="{00000000-0005-0000-0000-0000B8150000}"/>
    <cellStyle name="Процентный 28 4 4 2" xfId="6214" xr:uid="{00000000-0005-0000-0000-0000B9150000}"/>
    <cellStyle name="Процентный 28 4 5" xfId="6215" xr:uid="{00000000-0005-0000-0000-0000BA150000}"/>
    <cellStyle name="Процентный 28 5" xfId="6216" xr:uid="{00000000-0005-0000-0000-0000BB150000}"/>
    <cellStyle name="Процентный 28 5 2" xfId="6217" xr:uid="{00000000-0005-0000-0000-0000BC150000}"/>
    <cellStyle name="Процентный 28 6" xfId="6218" xr:uid="{00000000-0005-0000-0000-0000BD150000}"/>
    <cellStyle name="Процентный 29" xfId="6219" xr:uid="{00000000-0005-0000-0000-0000BE150000}"/>
    <cellStyle name="Процентный 29 2" xfId="6220" xr:uid="{00000000-0005-0000-0000-0000BF150000}"/>
    <cellStyle name="Процентный 29 2 2" xfId="6221" xr:uid="{00000000-0005-0000-0000-0000C0150000}"/>
    <cellStyle name="Процентный 29 3" xfId="6222" xr:uid="{00000000-0005-0000-0000-0000C1150000}"/>
    <cellStyle name="Процентный 3" xfId="173" xr:uid="{00000000-0005-0000-0000-0000C2150000}"/>
    <cellStyle name="Процентный 3 10" xfId="1252" xr:uid="{00000000-0005-0000-0000-0000C3150000}"/>
    <cellStyle name="Процентный 3 10 2" xfId="1253" xr:uid="{00000000-0005-0000-0000-0000C4150000}"/>
    <cellStyle name="Процентный 3 10 2 2" xfId="6922" xr:uid="{00000000-0005-0000-0000-0000C5150000}"/>
    <cellStyle name="Процентный 3 10 3" xfId="2853" xr:uid="{00000000-0005-0000-0000-0000C6150000}"/>
    <cellStyle name="Процентный 3 11" xfId="1254" xr:uid="{00000000-0005-0000-0000-0000C7150000}"/>
    <cellStyle name="Процентный 3 12" xfId="1255" xr:uid="{00000000-0005-0000-0000-0000C8150000}"/>
    <cellStyle name="Процентный 3 12 2" xfId="6921" xr:uid="{00000000-0005-0000-0000-0000C9150000}"/>
    <cellStyle name="Процентный 3 13" xfId="2254" xr:uid="{00000000-0005-0000-0000-0000CA150000}"/>
    <cellStyle name="Процентный 3 2" xfId="174" xr:uid="{00000000-0005-0000-0000-0000CB150000}"/>
    <cellStyle name="Процентный 3 2 2" xfId="175" xr:uid="{00000000-0005-0000-0000-0000CC150000}"/>
    <cellStyle name="Процентный 3 2 3" xfId="483" xr:uid="{00000000-0005-0000-0000-0000CD150000}"/>
    <cellStyle name="Процентный 3 2 3 2" xfId="1931" xr:uid="{00000000-0005-0000-0000-0000CE150000}"/>
    <cellStyle name="Процентный 3 2 3 2 2" xfId="6923" xr:uid="{00000000-0005-0000-0000-0000CF150000}"/>
    <cellStyle name="Процентный 3 2 3 3" xfId="2630" xr:uid="{00000000-0005-0000-0000-0000D0150000}"/>
    <cellStyle name="Процентный 3 2 4" xfId="1932" xr:uid="{00000000-0005-0000-0000-0000D1150000}"/>
    <cellStyle name="Процентный 3 2 4 2" xfId="2614" xr:uid="{00000000-0005-0000-0000-0000D2150000}"/>
    <cellStyle name="Процентный 3 3" xfId="176" xr:uid="{00000000-0005-0000-0000-0000D3150000}"/>
    <cellStyle name="Процентный 3 3 2" xfId="484" xr:uid="{00000000-0005-0000-0000-0000D4150000}"/>
    <cellStyle name="Процентный 3 3 2 2" xfId="1603" xr:uid="{00000000-0005-0000-0000-0000D5150000}"/>
    <cellStyle name="Процентный 3 3 2 3" xfId="1933" xr:uid="{00000000-0005-0000-0000-0000D6150000}"/>
    <cellStyle name="Процентный 3 3 2 3 2" xfId="6924" xr:uid="{00000000-0005-0000-0000-0000D7150000}"/>
    <cellStyle name="Процентный 3 3 2 4" xfId="2631" xr:uid="{00000000-0005-0000-0000-0000D8150000}"/>
    <cellStyle name="Процентный 3 3 3" xfId="1256" xr:uid="{00000000-0005-0000-0000-0000D9150000}"/>
    <cellStyle name="Процентный 3 3 3 2" xfId="1934" xr:uid="{00000000-0005-0000-0000-0000DA150000}"/>
    <cellStyle name="Процентный 3 3 3 2 2" xfId="6925" xr:uid="{00000000-0005-0000-0000-0000DB150000}"/>
    <cellStyle name="Процентный 3 3 3 3" xfId="2615" xr:uid="{00000000-0005-0000-0000-0000DC150000}"/>
    <cellStyle name="Процентный 3 3 4" xfId="1599" xr:uid="{00000000-0005-0000-0000-0000DD150000}"/>
    <cellStyle name="Процентный 3 4" xfId="177" xr:uid="{00000000-0005-0000-0000-0000DE150000}"/>
    <cellStyle name="Процентный 3 5" xfId="178" xr:uid="{00000000-0005-0000-0000-0000DF150000}"/>
    <cellStyle name="Процентный 3 5 2" xfId="1257" xr:uid="{00000000-0005-0000-0000-0000E0150000}"/>
    <cellStyle name="Процентный 3 5 2 2" xfId="1936" xr:uid="{00000000-0005-0000-0000-0000E1150000}"/>
    <cellStyle name="Процентный 3 5 2 3" xfId="1935" xr:uid="{00000000-0005-0000-0000-0000E2150000}"/>
    <cellStyle name="Процентный 3 5 3" xfId="1258" xr:uid="{00000000-0005-0000-0000-0000E3150000}"/>
    <cellStyle name="Процентный 3 6" xfId="179" xr:uid="{00000000-0005-0000-0000-0000E4150000}"/>
    <cellStyle name="Процентный 3 6 2" xfId="1259" xr:uid="{00000000-0005-0000-0000-0000E5150000}"/>
    <cellStyle name="Процентный 3 6 2 2" xfId="1260" xr:uid="{00000000-0005-0000-0000-0000E6150000}"/>
    <cellStyle name="Процентный 3 6 2 2 2" xfId="6926" xr:uid="{00000000-0005-0000-0000-0000E7150000}"/>
    <cellStyle name="Процентный 3 6 2 3" xfId="2556" xr:uid="{00000000-0005-0000-0000-0000E8150000}"/>
    <cellStyle name="Процентный 3 6 3" xfId="1261" xr:uid="{00000000-0005-0000-0000-0000E9150000}"/>
    <cellStyle name="Процентный 3 6 4" xfId="1262" xr:uid="{00000000-0005-0000-0000-0000EA150000}"/>
    <cellStyle name="Процентный 3 6 4 2" xfId="6223" xr:uid="{00000000-0005-0000-0000-0000EB150000}"/>
    <cellStyle name="Процентный 3 6 5" xfId="2255" xr:uid="{00000000-0005-0000-0000-0000EC150000}"/>
    <cellStyle name="Процентный 3 7" xfId="180" xr:uid="{00000000-0005-0000-0000-0000ED150000}"/>
    <cellStyle name="Процентный 3 8" xfId="181" xr:uid="{00000000-0005-0000-0000-0000EE150000}"/>
    <cellStyle name="Процентный 3 9" xfId="182" xr:uid="{00000000-0005-0000-0000-0000EF150000}"/>
    <cellStyle name="Процентный 30" xfId="6224" xr:uid="{00000000-0005-0000-0000-0000F0150000}"/>
    <cellStyle name="Процентный 30 2" xfId="6225" xr:uid="{00000000-0005-0000-0000-0000F1150000}"/>
    <cellStyle name="Процентный 31" xfId="6226" xr:uid="{00000000-0005-0000-0000-0000F2150000}"/>
    <cellStyle name="Процентный 31 2" xfId="6227" xr:uid="{00000000-0005-0000-0000-0000F3150000}"/>
    <cellStyle name="Процентный 32" xfId="6228" xr:uid="{00000000-0005-0000-0000-0000F4150000}"/>
    <cellStyle name="Процентный 32 2" xfId="6229" xr:uid="{00000000-0005-0000-0000-0000F5150000}"/>
    <cellStyle name="Процентный 33" xfId="6230" xr:uid="{00000000-0005-0000-0000-0000F6150000}"/>
    <cellStyle name="Процентный 34" xfId="6231" xr:uid="{00000000-0005-0000-0000-0000F7150000}"/>
    <cellStyle name="Процентный 34 2" xfId="6232" xr:uid="{00000000-0005-0000-0000-0000F8150000}"/>
    <cellStyle name="Процентный 35" xfId="6233" xr:uid="{00000000-0005-0000-0000-0000F9150000}"/>
    <cellStyle name="Процентный 35 2" xfId="6234" xr:uid="{00000000-0005-0000-0000-0000FA150000}"/>
    <cellStyle name="Процентный 35 2 2" xfId="6235" xr:uid="{00000000-0005-0000-0000-0000FB150000}"/>
    <cellStyle name="Процентный 35 2 3" xfId="6236" xr:uid="{00000000-0005-0000-0000-0000FC150000}"/>
    <cellStyle name="Процентный 35 2 4" xfId="6237" xr:uid="{00000000-0005-0000-0000-0000FD150000}"/>
    <cellStyle name="Процентный 35 3" xfId="6238" xr:uid="{00000000-0005-0000-0000-0000FE150000}"/>
    <cellStyle name="Процентный 35 4" xfId="6239" xr:uid="{00000000-0005-0000-0000-0000FF150000}"/>
    <cellStyle name="Процентный 36" xfId="6240" xr:uid="{00000000-0005-0000-0000-000000160000}"/>
    <cellStyle name="Процентный 37" xfId="6241" xr:uid="{00000000-0005-0000-0000-000001160000}"/>
    <cellStyle name="Процентный 38" xfId="6538" xr:uid="{00000000-0005-0000-0000-000002160000}"/>
    <cellStyle name="Процентный 4" xfId="183" xr:uid="{00000000-0005-0000-0000-000003160000}"/>
    <cellStyle name="Процентный 4 10" xfId="184" xr:uid="{00000000-0005-0000-0000-000004160000}"/>
    <cellStyle name="Процентный 4 10 2" xfId="1263" xr:uid="{00000000-0005-0000-0000-000005160000}"/>
    <cellStyle name="Процентный 4 10 2 2" xfId="1264" xr:uid="{00000000-0005-0000-0000-000006160000}"/>
    <cellStyle name="Процентный 4 10 2 2 2" xfId="6929" xr:uid="{00000000-0005-0000-0000-000007160000}"/>
    <cellStyle name="Процентный 4 10 2 3" xfId="2557" xr:uid="{00000000-0005-0000-0000-000008160000}"/>
    <cellStyle name="Процентный 4 10 3" xfId="1265" xr:uid="{00000000-0005-0000-0000-000009160000}"/>
    <cellStyle name="Процентный 4 10 4" xfId="1266" xr:uid="{00000000-0005-0000-0000-00000A160000}"/>
    <cellStyle name="Процентный 4 10 4 2" xfId="6928" xr:uid="{00000000-0005-0000-0000-00000B160000}"/>
    <cellStyle name="Процентный 4 10 5" xfId="2257" xr:uid="{00000000-0005-0000-0000-00000C160000}"/>
    <cellStyle name="Процентный 4 11" xfId="269" xr:uid="{00000000-0005-0000-0000-00000D160000}"/>
    <cellStyle name="Процентный 4 11 2" xfId="547" xr:uid="{00000000-0005-0000-0000-00000E160000}"/>
    <cellStyle name="Процентный 4 11 2 2" xfId="1267" xr:uid="{00000000-0005-0000-0000-00000F160000}"/>
    <cellStyle name="Процентный 4 11 2 2 2" xfId="6931" xr:uid="{00000000-0005-0000-0000-000010160000}"/>
    <cellStyle name="Процентный 4 11 2 3" xfId="2558" xr:uid="{00000000-0005-0000-0000-000011160000}"/>
    <cellStyle name="Процентный 4 11 3" xfId="1268" xr:uid="{00000000-0005-0000-0000-000012160000}"/>
    <cellStyle name="Процентный 4 11 3 2" xfId="1937" xr:uid="{00000000-0005-0000-0000-000013160000}"/>
    <cellStyle name="Процентный 4 11 3 2 2" xfId="6932" xr:uid="{00000000-0005-0000-0000-000014160000}"/>
    <cellStyle name="Процентный 4 11 3 3" xfId="2854" xr:uid="{00000000-0005-0000-0000-000015160000}"/>
    <cellStyle name="Процентный 4 11 4" xfId="1269" xr:uid="{00000000-0005-0000-0000-000016160000}"/>
    <cellStyle name="Процентный 4 11 4 2" xfId="6930" xr:uid="{00000000-0005-0000-0000-000017160000}"/>
    <cellStyle name="Процентный 4 11 5" xfId="2258" xr:uid="{00000000-0005-0000-0000-000018160000}"/>
    <cellStyle name="Процентный 4 12" xfId="1270" xr:uid="{00000000-0005-0000-0000-000019160000}"/>
    <cellStyle name="Процентный 4 12 2" xfId="1271" xr:uid="{00000000-0005-0000-0000-00001A160000}"/>
    <cellStyle name="Процентный 4 12 2 2" xfId="2855" xr:uid="{00000000-0005-0000-0000-00001B160000}"/>
    <cellStyle name="Процентный 4 12 3" xfId="1938" xr:uid="{00000000-0005-0000-0000-00001C160000}"/>
    <cellStyle name="Процентный 4 13" xfId="1272" xr:uid="{00000000-0005-0000-0000-00001D160000}"/>
    <cellStyle name="Процентный 4 14" xfId="1273" xr:uid="{00000000-0005-0000-0000-00001E160000}"/>
    <cellStyle name="Процентный 4 14 2" xfId="6927" xr:uid="{00000000-0005-0000-0000-00001F160000}"/>
    <cellStyle name="Процентный 4 15" xfId="2256" xr:uid="{00000000-0005-0000-0000-000020160000}"/>
    <cellStyle name="Процентный 4 2" xfId="185" xr:uid="{00000000-0005-0000-0000-000021160000}"/>
    <cellStyle name="Процентный 4 2 2" xfId="186" xr:uid="{00000000-0005-0000-0000-000022160000}"/>
    <cellStyle name="Процентный 4 2 2 10" xfId="187" xr:uid="{00000000-0005-0000-0000-000023160000}"/>
    <cellStyle name="Процентный 4 2 2 10 2" xfId="487" xr:uid="{00000000-0005-0000-0000-000024160000}"/>
    <cellStyle name="Процентный 4 2 2 10 2 2" xfId="2633" xr:uid="{00000000-0005-0000-0000-000025160000}"/>
    <cellStyle name="Процентный 4 2 2 10 3" xfId="1939" xr:uid="{00000000-0005-0000-0000-000026160000}"/>
    <cellStyle name="Процентный 4 2 2 10 3 2" xfId="6935" xr:uid="{00000000-0005-0000-0000-000027160000}"/>
    <cellStyle name="Процентный 4 2 2 10 4" xfId="2616" xr:uid="{00000000-0005-0000-0000-000028160000}"/>
    <cellStyle name="Процентный 4 2 2 11" xfId="486" xr:uid="{00000000-0005-0000-0000-000029160000}"/>
    <cellStyle name="Процентный 4 2 2 11 2" xfId="1274" xr:uid="{00000000-0005-0000-0000-00002A160000}"/>
    <cellStyle name="Процентный 4 2 2 11 2 2" xfId="6936" xr:uid="{00000000-0005-0000-0000-00002B160000}"/>
    <cellStyle name="Процентный 4 2 2 11 3" xfId="2632" xr:uid="{00000000-0005-0000-0000-00002C160000}"/>
    <cellStyle name="Процентный 4 2 2 12" xfId="1275" xr:uid="{00000000-0005-0000-0000-00002D160000}"/>
    <cellStyle name="Процентный 4 2 2 12 2" xfId="1940" xr:uid="{00000000-0005-0000-0000-00002E160000}"/>
    <cellStyle name="Процентный 4 2 2 12 2 2" xfId="6937" xr:uid="{00000000-0005-0000-0000-00002F160000}"/>
    <cellStyle name="Процентный 4 2 2 12 3" xfId="2856" xr:uid="{00000000-0005-0000-0000-000030160000}"/>
    <cellStyle name="Процентный 4 2 2 13" xfId="1276" xr:uid="{00000000-0005-0000-0000-000031160000}"/>
    <cellStyle name="Процентный 4 2 2 13 2" xfId="6934" xr:uid="{00000000-0005-0000-0000-000032160000}"/>
    <cellStyle name="Процентный 4 2 2 14" xfId="2260" xr:uid="{00000000-0005-0000-0000-000033160000}"/>
    <cellStyle name="Процентный 4 2 2 2" xfId="188" xr:uid="{00000000-0005-0000-0000-000034160000}"/>
    <cellStyle name="Процентный 4 2 2 2 2" xfId="189" xr:uid="{00000000-0005-0000-0000-000035160000}"/>
    <cellStyle name="Процентный 4 2 2 2 2 2" xfId="190" xr:uid="{00000000-0005-0000-0000-000036160000}"/>
    <cellStyle name="Процентный 4 2 2 2 2 2 2" xfId="191" xr:uid="{00000000-0005-0000-0000-000037160000}"/>
    <cellStyle name="Процентный 4 2 2 2 2 2 2 2" xfId="491" xr:uid="{00000000-0005-0000-0000-000038160000}"/>
    <cellStyle name="Процентный 4 2 2 2 2 2 2 2 2" xfId="1941" xr:uid="{00000000-0005-0000-0000-000039160000}"/>
    <cellStyle name="Процентный 4 2 2 2 2 2 2 2 2 2" xfId="6942" xr:uid="{00000000-0005-0000-0000-00003A160000}"/>
    <cellStyle name="Процентный 4 2 2 2 2 2 2 2 3" xfId="2636" xr:uid="{00000000-0005-0000-0000-00003B160000}"/>
    <cellStyle name="Процентный 4 2 2 2 2 2 2 3" xfId="1277" xr:uid="{00000000-0005-0000-0000-00003C160000}"/>
    <cellStyle name="Процентный 4 2 2 2 2 2 2 3 2" xfId="6941" xr:uid="{00000000-0005-0000-0000-00003D160000}"/>
    <cellStyle name="Процентный 4 2 2 2 2 2 2 4" xfId="2561" xr:uid="{00000000-0005-0000-0000-00003E160000}"/>
    <cellStyle name="Процентный 4 2 2 2 2 2 3" xfId="260" xr:uid="{00000000-0005-0000-0000-00003F160000}"/>
    <cellStyle name="Процентный 4 2 2 2 2 2 3 2" xfId="540" xr:uid="{00000000-0005-0000-0000-000040160000}"/>
    <cellStyle name="Процентный 4 2 2 2 2 2 3 2 2" xfId="1942" xr:uid="{00000000-0005-0000-0000-000041160000}"/>
    <cellStyle name="Процентный 4 2 2 2 2 2 3 2 2 2" xfId="6944" xr:uid="{00000000-0005-0000-0000-000042160000}"/>
    <cellStyle name="Процентный 4 2 2 2 2 2 3 2 3" xfId="2646" xr:uid="{00000000-0005-0000-0000-000043160000}"/>
    <cellStyle name="Процентный 4 2 2 2 2 2 3 3" xfId="1644" xr:uid="{00000000-0005-0000-0000-000044160000}"/>
    <cellStyle name="Процентный 4 2 2 2 2 2 3 3 2" xfId="6943" xr:uid="{00000000-0005-0000-0000-000045160000}"/>
    <cellStyle name="Процентный 4 2 2 2 2 2 3 4" xfId="2622" xr:uid="{00000000-0005-0000-0000-000046160000}"/>
    <cellStyle name="Процентный 4 2 2 2 2 2 4" xfId="490" xr:uid="{00000000-0005-0000-0000-000047160000}"/>
    <cellStyle name="Процентный 4 2 2 2 2 2 4 2" xfId="1943" xr:uid="{00000000-0005-0000-0000-000048160000}"/>
    <cellStyle name="Процентный 4 2 2 2 2 2 4 2 2" xfId="6945" xr:uid="{00000000-0005-0000-0000-000049160000}"/>
    <cellStyle name="Процентный 4 2 2 2 2 2 4 3" xfId="2635" xr:uid="{00000000-0005-0000-0000-00004A160000}"/>
    <cellStyle name="Процентный 4 2 2 2 2 2 5" xfId="1278" xr:uid="{00000000-0005-0000-0000-00004B160000}"/>
    <cellStyle name="Процентный 4 2 2 2 2 2 5 2" xfId="6940" xr:uid="{00000000-0005-0000-0000-00004C160000}"/>
    <cellStyle name="Процентный 4 2 2 2 2 2 6" xfId="2263" xr:uid="{00000000-0005-0000-0000-00004D160000}"/>
    <cellStyle name="Процентный 4 2 2 2 2 3" xfId="344" xr:uid="{00000000-0005-0000-0000-00004E160000}"/>
    <cellStyle name="Процентный 4 2 2 2 2 3 2" xfId="619" xr:uid="{00000000-0005-0000-0000-00004F160000}"/>
    <cellStyle name="Процентный 4 2 2 2 2 3 2 2" xfId="2650" xr:uid="{00000000-0005-0000-0000-000050160000}"/>
    <cellStyle name="Процентный 4 2 2 2 2 3 3" xfId="1944" xr:uid="{00000000-0005-0000-0000-000051160000}"/>
    <cellStyle name="Процентный 4 2 2 2 2 3 3 2" xfId="6946" xr:uid="{00000000-0005-0000-0000-000052160000}"/>
    <cellStyle name="Процентный 4 2 2 2 2 3 4" xfId="2560" xr:uid="{00000000-0005-0000-0000-000053160000}"/>
    <cellStyle name="Процентный 4 2 2 2 2 4" xfId="489" xr:uid="{00000000-0005-0000-0000-000054160000}"/>
    <cellStyle name="Процентный 4 2 2 2 2 4 2" xfId="1945" xr:uid="{00000000-0005-0000-0000-000055160000}"/>
    <cellStyle name="Процентный 4 2 2 2 2 4 2 2" xfId="6947" xr:uid="{00000000-0005-0000-0000-000056160000}"/>
    <cellStyle name="Процентный 4 2 2 2 2 4 3" xfId="2634" xr:uid="{00000000-0005-0000-0000-000057160000}"/>
    <cellStyle name="Процентный 4 2 2 2 2 5" xfId="1279" xr:uid="{00000000-0005-0000-0000-000058160000}"/>
    <cellStyle name="Процентный 4 2 2 2 2 5 2" xfId="6939" xr:uid="{00000000-0005-0000-0000-000059160000}"/>
    <cellStyle name="Процентный 4 2 2 2 2 6" xfId="2262" xr:uid="{00000000-0005-0000-0000-00005A160000}"/>
    <cellStyle name="Процентный 4 2 2 2 3" xfId="488" xr:uid="{00000000-0005-0000-0000-00005B160000}"/>
    <cellStyle name="Процентный 4 2 2 2 3 2" xfId="1280" xr:uid="{00000000-0005-0000-0000-00005C160000}"/>
    <cellStyle name="Процентный 4 2 2 2 3 2 2" xfId="1281" xr:uid="{00000000-0005-0000-0000-00005D160000}"/>
    <cellStyle name="Процентный 4 2 2 2 3 2 2 2" xfId="1282" xr:uid="{00000000-0005-0000-0000-00005E160000}"/>
    <cellStyle name="Процентный 4 2 2 2 3 2 2 2 2" xfId="1283" xr:uid="{00000000-0005-0000-0000-00005F160000}"/>
    <cellStyle name="Процентный 4 2 2 2 3 2 2 2 2 2" xfId="1948" xr:uid="{00000000-0005-0000-0000-000060160000}"/>
    <cellStyle name="Процентный 4 2 2 2 3 2 2 2 2 2 2" xfId="6952" xr:uid="{00000000-0005-0000-0000-000061160000}"/>
    <cellStyle name="Процентный 4 2 2 2 3 2 2 2 2 3" xfId="2859" xr:uid="{00000000-0005-0000-0000-000062160000}"/>
    <cellStyle name="Процентный 4 2 2 2 3 2 2 2 3" xfId="1947" xr:uid="{00000000-0005-0000-0000-000063160000}"/>
    <cellStyle name="Процентный 4 2 2 2 3 2 2 2 3 2" xfId="6951" xr:uid="{00000000-0005-0000-0000-000064160000}"/>
    <cellStyle name="Процентный 4 2 2 2 3 2 2 2 4" xfId="2858" xr:uid="{00000000-0005-0000-0000-000065160000}"/>
    <cellStyle name="Процентный 4 2 2 2 3 2 2 3" xfId="1284" xr:uid="{00000000-0005-0000-0000-000066160000}"/>
    <cellStyle name="Процентный 4 2 2 2 3 2 2 3 2" xfId="1285" xr:uid="{00000000-0005-0000-0000-000067160000}"/>
    <cellStyle name="Процентный 4 2 2 2 3 2 2 3 2 2" xfId="1949" xr:uid="{00000000-0005-0000-0000-000068160000}"/>
    <cellStyle name="Процентный 4 2 2 2 3 2 2 3 2 2 2" xfId="6954" xr:uid="{00000000-0005-0000-0000-000069160000}"/>
    <cellStyle name="Процентный 4 2 2 2 3 2 2 3 2 3" xfId="2860" xr:uid="{00000000-0005-0000-0000-00006A160000}"/>
    <cellStyle name="Процентный 4 2 2 2 3 2 2 3 3" xfId="1608" xr:uid="{00000000-0005-0000-0000-00006B160000}"/>
    <cellStyle name="Процентный 4 2 2 2 3 2 2 3 3 2" xfId="6953" xr:uid="{00000000-0005-0000-0000-00006C160000}"/>
    <cellStyle name="Процентный 4 2 2 2 3 2 2 3 4" xfId="1645" xr:uid="{00000000-0005-0000-0000-00006D160000}"/>
    <cellStyle name="Процентный 4 2 2 2 3 2 2 4" xfId="1286" xr:uid="{00000000-0005-0000-0000-00006E160000}"/>
    <cellStyle name="Процентный 4 2 2 2 3 2 2 4 2" xfId="1950" xr:uid="{00000000-0005-0000-0000-00006F160000}"/>
    <cellStyle name="Процентный 4 2 2 2 3 2 2 4 2 2" xfId="6955" xr:uid="{00000000-0005-0000-0000-000070160000}"/>
    <cellStyle name="Процентный 4 2 2 2 3 2 2 4 3" xfId="2861" xr:uid="{00000000-0005-0000-0000-000071160000}"/>
    <cellStyle name="Процентный 4 2 2 2 3 2 2 5" xfId="1946" xr:uid="{00000000-0005-0000-0000-000072160000}"/>
    <cellStyle name="Процентный 4 2 2 2 3 2 2 5 2" xfId="6950" xr:uid="{00000000-0005-0000-0000-000073160000}"/>
    <cellStyle name="Процентный 4 2 2 2 3 2 2 6" xfId="2857" xr:uid="{00000000-0005-0000-0000-000074160000}"/>
    <cellStyle name="Процентный 4 2 2 2 3 2 3" xfId="1287" xr:uid="{00000000-0005-0000-0000-000075160000}"/>
    <cellStyle name="Процентный 4 2 2 2 3 2 3 2" xfId="1951" xr:uid="{00000000-0005-0000-0000-000076160000}"/>
    <cellStyle name="Процентный 4 2 2 2 3 2 3 2 2" xfId="6956" xr:uid="{00000000-0005-0000-0000-000077160000}"/>
    <cellStyle name="Процентный 4 2 2 2 3 2 3 3" xfId="2862" xr:uid="{00000000-0005-0000-0000-000078160000}"/>
    <cellStyle name="Процентный 4 2 2 2 3 2 4" xfId="1288" xr:uid="{00000000-0005-0000-0000-000079160000}"/>
    <cellStyle name="Процентный 4 2 2 2 3 2 4 2" xfId="6949" xr:uid="{00000000-0005-0000-0000-00007A160000}"/>
    <cellStyle name="Процентный 4 2 2 2 3 2 5" xfId="2265" xr:uid="{00000000-0005-0000-0000-00007B160000}"/>
    <cellStyle name="Процентный 4 2 2 2 3 3" xfId="1289" xr:uid="{00000000-0005-0000-0000-00007C160000}"/>
    <cellStyle name="Процентный 4 2 2 2 3 3 2" xfId="1952" xr:uid="{00000000-0005-0000-0000-00007D160000}"/>
    <cellStyle name="Процентный 4 2 2 2 3 3 2 2" xfId="6957" xr:uid="{00000000-0005-0000-0000-00007E160000}"/>
    <cellStyle name="Процентный 4 2 2 2 3 3 3" xfId="2863" xr:uid="{00000000-0005-0000-0000-00007F160000}"/>
    <cellStyle name="Процентный 4 2 2 2 3 4" xfId="1290" xr:uid="{00000000-0005-0000-0000-000080160000}"/>
    <cellStyle name="Процентный 4 2 2 2 3 4 2" xfId="6948" xr:uid="{00000000-0005-0000-0000-000081160000}"/>
    <cellStyle name="Процентный 4 2 2 2 3 5" xfId="2264" xr:uid="{00000000-0005-0000-0000-000082160000}"/>
    <cellStyle name="Процентный 4 2 2 2 4" xfId="1291" xr:uid="{00000000-0005-0000-0000-000083160000}"/>
    <cellStyle name="Процентный 4 2 2 2 4 2" xfId="1292" xr:uid="{00000000-0005-0000-0000-000084160000}"/>
    <cellStyle name="Процентный 4 2 2 2 4 2 2" xfId="6958" xr:uid="{00000000-0005-0000-0000-000085160000}"/>
    <cellStyle name="Процентный 4 2 2 2 4 3" xfId="2559" xr:uid="{00000000-0005-0000-0000-000086160000}"/>
    <cellStyle name="Процентный 4 2 2 2 5" xfId="1293" xr:uid="{00000000-0005-0000-0000-000087160000}"/>
    <cellStyle name="Процентный 4 2 2 2 5 2" xfId="1953" xr:uid="{00000000-0005-0000-0000-000088160000}"/>
    <cellStyle name="Процентный 4 2 2 2 5 2 2" xfId="6959" xr:uid="{00000000-0005-0000-0000-000089160000}"/>
    <cellStyle name="Процентный 4 2 2 2 5 3" xfId="2864" xr:uid="{00000000-0005-0000-0000-00008A160000}"/>
    <cellStyle name="Процентный 4 2 2 2 6" xfId="1294" xr:uid="{00000000-0005-0000-0000-00008B160000}"/>
    <cellStyle name="Процентный 4 2 2 2 6 2" xfId="6938" xr:uid="{00000000-0005-0000-0000-00008C160000}"/>
    <cellStyle name="Процентный 4 2 2 2 7" xfId="2261" xr:uid="{00000000-0005-0000-0000-00008D160000}"/>
    <cellStyle name="Процентный 4 2 2 3" xfId="192" xr:uid="{00000000-0005-0000-0000-00008E160000}"/>
    <cellStyle name="Процентный 4 2 2 3 2" xfId="492" xr:uid="{00000000-0005-0000-0000-00008F160000}"/>
    <cellStyle name="Процентный 4 2 2 3 2 2" xfId="1295" xr:uid="{00000000-0005-0000-0000-000090160000}"/>
    <cellStyle name="Процентный 4 2 2 3 2 2 2" xfId="6961" xr:uid="{00000000-0005-0000-0000-000091160000}"/>
    <cellStyle name="Процентный 4 2 2 3 2 3" xfId="2562" xr:uid="{00000000-0005-0000-0000-000092160000}"/>
    <cellStyle name="Процентный 4 2 2 3 3" xfId="1296" xr:uid="{00000000-0005-0000-0000-000093160000}"/>
    <cellStyle name="Процентный 4 2 2 3 3 2" xfId="1954" xr:uid="{00000000-0005-0000-0000-000094160000}"/>
    <cellStyle name="Процентный 4 2 2 3 3 2 2" xfId="6962" xr:uid="{00000000-0005-0000-0000-000095160000}"/>
    <cellStyle name="Процентный 4 2 2 3 3 3" xfId="2865" xr:uid="{00000000-0005-0000-0000-000096160000}"/>
    <cellStyle name="Процентный 4 2 2 3 4" xfId="1297" xr:uid="{00000000-0005-0000-0000-000097160000}"/>
    <cellStyle name="Процентный 4 2 2 3 4 2" xfId="6960" xr:uid="{00000000-0005-0000-0000-000098160000}"/>
    <cellStyle name="Процентный 4 2 2 3 5" xfId="2266" xr:uid="{00000000-0005-0000-0000-000099160000}"/>
    <cellStyle name="Процентный 4 2 2 4" xfId="193" xr:uid="{00000000-0005-0000-0000-00009A160000}"/>
    <cellStyle name="Процентный 4 2 2 4 2" xfId="493" xr:uid="{00000000-0005-0000-0000-00009B160000}"/>
    <cellStyle name="Процентный 4 2 2 4 2 2" xfId="1298" xr:uid="{00000000-0005-0000-0000-00009C160000}"/>
    <cellStyle name="Процентный 4 2 2 4 2 2 2" xfId="6964" xr:uid="{00000000-0005-0000-0000-00009D160000}"/>
    <cellStyle name="Процентный 4 2 2 4 2 3" xfId="2563" xr:uid="{00000000-0005-0000-0000-00009E160000}"/>
    <cellStyle name="Процентный 4 2 2 4 3" xfId="1299" xr:uid="{00000000-0005-0000-0000-00009F160000}"/>
    <cellStyle name="Процентный 4 2 2 4 3 2" xfId="1955" xr:uid="{00000000-0005-0000-0000-0000A0160000}"/>
    <cellStyle name="Процентный 4 2 2 4 3 2 2" xfId="6965" xr:uid="{00000000-0005-0000-0000-0000A1160000}"/>
    <cellStyle name="Процентный 4 2 2 4 3 3" xfId="2866" xr:uid="{00000000-0005-0000-0000-0000A2160000}"/>
    <cellStyle name="Процентный 4 2 2 4 4" xfId="1300" xr:uid="{00000000-0005-0000-0000-0000A3160000}"/>
    <cellStyle name="Процентный 4 2 2 4 4 2" xfId="6963" xr:uid="{00000000-0005-0000-0000-0000A4160000}"/>
    <cellStyle name="Процентный 4 2 2 4 5" xfId="2267" xr:uid="{00000000-0005-0000-0000-0000A5160000}"/>
    <cellStyle name="Процентный 4 2 2 5" xfId="194" xr:uid="{00000000-0005-0000-0000-0000A6160000}"/>
    <cellStyle name="Процентный 4 2 2 5 2" xfId="345" xr:uid="{00000000-0005-0000-0000-0000A7160000}"/>
    <cellStyle name="Процентный 4 2 2 5 2 2" xfId="620" xr:uid="{00000000-0005-0000-0000-0000A8160000}"/>
    <cellStyle name="Процентный 4 2 2 5 2 2 2" xfId="1301" xr:uid="{00000000-0005-0000-0000-0000A9160000}"/>
    <cellStyle name="Процентный 4 2 2 5 2 2 2 2" xfId="6968" xr:uid="{00000000-0005-0000-0000-0000AA160000}"/>
    <cellStyle name="Процентный 4 2 2 5 2 2 3" xfId="2611" xr:uid="{00000000-0005-0000-0000-0000AB160000}"/>
    <cellStyle name="Процентный 4 2 2 5 2 3" xfId="1302" xr:uid="{00000000-0005-0000-0000-0000AC160000}"/>
    <cellStyle name="Процентный 4 2 2 5 2 3 2" xfId="1303" xr:uid="{00000000-0005-0000-0000-0000AD160000}"/>
    <cellStyle name="Процентный 4 2 2 5 2 3 2 2" xfId="6969" xr:uid="{00000000-0005-0000-0000-0000AE160000}"/>
    <cellStyle name="Процентный 4 2 2 5 2 3 3" xfId="2867" xr:uid="{00000000-0005-0000-0000-0000AF160000}"/>
    <cellStyle name="Процентный 4 2 2 5 2 4" xfId="1304" xr:uid="{00000000-0005-0000-0000-0000B0160000}"/>
    <cellStyle name="Процентный 4 2 2 5 2 4 2" xfId="6967" xr:uid="{00000000-0005-0000-0000-0000B1160000}"/>
    <cellStyle name="Процентный 4 2 2 5 2 5" xfId="2350" xr:uid="{00000000-0005-0000-0000-0000B2160000}"/>
    <cellStyle name="Процентный 4 2 2 5 3" xfId="494" xr:uid="{00000000-0005-0000-0000-0000B3160000}"/>
    <cellStyle name="Процентный 4 2 2 5 3 2" xfId="1305" xr:uid="{00000000-0005-0000-0000-0000B4160000}"/>
    <cellStyle name="Процентный 4 2 2 5 3 2 2" xfId="6970" xr:uid="{00000000-0005-0000-0000-0000B5160000}"/>
    <cellStyle name="Процентный 4 2 2 5 3 3" xfId="2456" xr:uid="{00000000-0005-0000-0000-0000B6160000}"/>
    <cellStyle name="Процентный 4 2 2 5 4" xfId="1306" xr:uid="{00000000-0005-0000-0000-0000B7160000}"/>
    <cellStyle name="Процентный 4 2 2 5 4 2" xfId="1307" xr:uid="{00000000-0005-0000-0000-0000B8160000}"/>
    <cellStyle name="Процентный 4 2 2 5 4 2 2" xfId="6971" xr:uid="{00000000-0005-0000-0000-0000B9160000}"/>
    <cellStyle name="Процентный 4 2 2 5 4 3" xfId="2868" xr:uid="{00000000-0005-0000-0000-0000BA160000}"/>
    <cellStyle name="Процентный 4 2 2 5 5" xfId="1308" xr:uid="{00000000-0005-0000-0000-0000BB160000}"/>
    <cellStyle name="Процентный 4 2 2 5 5 2" xfId="1957" xr:uid="{00000000-0005-0000-0000-0000BC160000}"/>
    <cellStyle name="Процентный 4 2 2 5 5 2 2" xfId="6972" xr:uid="{00000000-0005-0000-0000-0000BD160000}"/>
    <cellStyle name="Процентный 4 2 2 5 5 3" xfId="2869" xr:uid="{00000000-0005-0000-0000-0000BE160000}"/>
    <cellStyle name="Процентный 4 2 2 5 6" xfId="1309" xr:uid="{00000000-0005-0000-0000-0000BF160000}"/>
    <cellStyle name="Процентный 4 2 2 5 6 2" xfId="1958" xr:uid="{00000000-0005-0000-0000-0000C0160000}"/>
    <cellStyle name="Процентный 4 2 2 5 6 2 2" xfId="6973" xr:uid="{00000000-0005-0000-0000-0000C1160000}"/>
    <cellStyle name="Процентный 4 2 2 5 6 3" xfId="2870" xr:uid="{00000000-0005-0000-0000-0000C2160000}"/>
    <cellStyle name="Процентный 4 2 2 5 7" xfId="1956" xr:uid="{00000000-0005-0000-0000-0000C3160000}"/>
    <cellStyle name="Процентный 4 2 2 5 7 2" xfId="6966" xr:uid="{00000000-0005-0000-0000-0000C4160000}"/>
    <cellStyle name="Процентный 4 2 2 5 8" xfId="2268" xr:uid="{00000000-0005-0000-0000-0000C5160000}"/>
    <cellStyle name="Процентный 4 2 2 6" xfId="195" xr:uid="{00000000-0005-0000-0000-0000C6160000}"/>
    <cellStyle name="Процентный 4 2 2 6 2" xfId="495" xr:uid="{00000000-0005-0000-0000-0000C7160000}"/>
    <cellStyle name="Процентный 4 2 2 6 2 2" xfId="2637" xr:uid="{00000000-0005-0000-0000-0000C8160000}"/>
    <cellStyle name="Процентный 4 2 2 6 3" xfId="1959" xr:uid="{00000000-0005-0000-0000-0000C9160000}"/>
    <cellStyle name="Процентный 4 2 2 6 3 2" xfId="6974" xr:uid="{00000000-0005-0000-0000-0000CA160000}"/>
    <cellStyle name="Процентный 4 2 2 6 4" xfId="2351" xr:uid="{00000000-0005-0000-0000-0000CB160000}"/>
    <cellStyle name="Процентный 4 2 2 7" xfId="196" xr:uid="{00000000-0005-0000-0000-0000CC160000}"/>
    <cellStyle name="Процентный 4 2 2 7 2" xfId="496" xr:uid="{00000000-0005-0000-0000-0000CD160000}"/>
    <cellStyle name="Процентный 4 2 2 7 2 2" xfId="2638" xr:uid="{00000000-0005-0000-0000-0000CE160000}"/>
    <cellStyle name="Процентный 4 2 2 7 3" xfId="1960" xr:uid="{00000000-0005-0000-0000-0000CF160000}"/>
    <cellStyle name="Процентный 4 2 2 7 3 2" xfId="6975" xr:uid="{00000000-0005-0000-0000-0000D0160000}"/>
    <cellStyle name="Процентный 4 2 2 7 4" xfId="2617" xr:uid="{00000000-0005-0000-0000-0000D1160000}"/>
    <cellStyle name="Процентный 4 2 2 8" xfId="197" xr:uid="{00000000-0005-0000-0000-0000D2160000}"/>
    <cellStyle name="Процентный 4 2 2 8 2" xfId="497" xr:uid="{00000000-0005-0000-0000-0000D3160000}"/>
    <cellStyle name="Процентный 4 2 2 8 2 2" xfId="2639" xr:uid="{00000000-0005-0000-0000-0000D4160000}"/>
    <cellStyle name="Процентный 4 2 2 8 3" xfId="1961" xr:uid="{00000000-0005-0000-0000-0000D5160000}"/>
    <cellStyle name="Процентный 4 2 2 8 3 2" xfId="6976" xr:uid="{00000000-0005-0000-0000-0000D6160000}"/>
    <cellStyle name="Процентный 4 2 2 8 4" xfId="2618" xr:uid="{00000000-0005-0000-0000-0000D7160000}"/>
    <cellStyle name="Процентный 4 2 2 9" xfId="198" xr:uid="{00000000-0005-0000-0000-0000D8160000}"/>
    <cellStyle name="Процентный 4 2 2 9 2" xfId="498" xr:uid="{00000000-0005-0000-0000-0000D9160000}"/>
    <cellStyle name="Процентный 4 2 2 9 2 2" xfId="2640" xr:uid="{00000000-0005-0000-0000-0000DA160000}"/>
    <cellStyle name="Процентный 4 2 2 9 3" xfId="1962" xr:uid="{00000000-0005-0000-0000-0000DB160000}"/>
    <cellStyle name="Процентный 4 2 2 9 3 2" xfId="6977" xr:uid="{00000000-0005-0000-0000-0000DC160000}"/>
    <cellStyle name="Процентный 4 2 2 9 4" xfId="2619" xr:uid="{00000000-0005-0000-0000-0000DD160000}"/>
    <cellStyle name="Процентный 4 2 3" xfId="199" xr:uid="{00000000-0005-0000-0000-0000DE160000}"/>
    <cellStyle name="Процентный 4 2 3 2" xfId="346" xr:uid="{00000000-0005-0000-0000-0000DF160000}"/>
    <cellStyle name="Процентный 4 2 3 2 2" xfId="621" xr:uid="{00000000-0005-0000-0000-0000E0160000}"/>
    <cellStyle name="Процентный 4 2 3 2 2 2" xfId="1310" xr:uid="{00000000-0005-0000-0000-0000E1160000}"/>
    <cellStyle name="Процентный 4 2 3 2 2 2 2" xfId="1963" xr:uid="{00000000-0005-0000-0000-0000E2160000}"/>
    <cellStyle name="Процентный 4 2 3 2 2 2 2 2" xfId="6981" xr:uid="{00000000-0005-0000-0000-0000E3160000}"/>
    <cellStyle name="Процентный 4 2 3 2 2 2 3" xfId="2871" xr:uid="{00000000-0005-0000-0000-0000E4160000}"/>
    <cellStyle name="Процентный 4 2 3 2 2 3" xfId="1311" xr:uid="{00000000-0005-0000-0000-0000E5160000}"/>
    <cellStyle name="Процентный 4 2 3 2 2 3 2" xfId="6980" xr:uid="{00000000-0005-0000-0000-0000E6160000}"/>
    <cellStyle name="Процентный 4 2 3 2 2 4" xfId="2565" xr:uid="{00000000-0005-0000-0000-0000E7160000}"/>
    <cellStyle name="Процентный 4 2 3 2 3" xfId="1312" xr:uid="{00000000-0005-0000-0000-0000E8160000}"/>
    <cellStyle name="Процентный 4 2 3 2 3 2" xfId="1964" xr:uid="{00000000-0005-0000-0000-0000E9160000}"/>
    <cellStyle name="Процентный 4 2 3 2 3 2 2" xfId="6982" xr:uid="{00000000-0005-0000-0000-0000EA160000}"/>
    <cellStyle name="Процентный 4 2 3 2 3 3" xfId="2872" xr:uid="{00000000-0005-0000-0000-0000EB160000}"/>
    <cellStyle name="Процентный 4 2 3 2 4" xfId="1313" xr:uid="{00000000-0005-0000-0000-0000EC160000}"/>
    <cellStyle name="Процентный 4 2 3 2 4 2" xfId="6979" xr:uid="{00000000-0005-0000-0000-0000ED160000}"/>
    <cellStyle name="Процентный 4 2 3 2 5" xfId="2270" xr:uid="{00000000-0005-0000-0000-0000EE160000}"/>
    <cellStyle name="Процентный 4 2 3 3" xfId="499" xr:uid="{00000000-0005-0000-0000-0000EF160000}"/>
    <cellStyle name="Процентный 4 2 3 3 2" xfId="1314" xr:uid="{00000000-0005-0000-0000-0000F0160000}"/>
    <cellStyle name="Процентный 4 2 3 3 2 2" xfId="6983" xr:uid="{00000000-0005-0000-0000-0000F1160000}"/>
    <cellStyle name="Процентный 4 2 3 3 3" xfId="2564" xr:uid="{00000000-0005-0000-0000-0000F2160000}"/>
    <cellStyle name="Процентный 4 2 3 4" xfId="1315" xr:uid="{00000000-0005-0000-0000-0000F3160000}"/>
    <cellStyle name="Процентный 4 2 3 4 2" xfId="1965" xr:uid="{00000000-0005-0000-0000-0000F4160000}"/>
    <cellStyle name="Процентный 4 2 3 4 2 2" xfId="6984" xr:uid="{00000000-0005-0000-0000-0000F5160000}"/>
    <cellStyle name="Процентный 4 2 3 4 3" xfId="2873" xr:uid="{00000000-0005-0000-0000-0000F6160000}"/>
    <cellStyle name="Процентный 4 2 3 5" xfId="1316" xr:uid="{00000000-0005-0000-0000-0000F7160000}"/>
    <cellStyle name="Процентный 4 2 3 5 2" xfId="6978" xr:uid="{00000000-0005-0000-0000-0000F8160000}"/>
    <cellStyle name="Процентный 4 2 3 6" xfId="2269" xr:uid="{00000000-0005-0000-0000-0000F9160000}"/>
    <cellStyle name="Процентный 4 2 4" xfId="485" xr:uid="{00000000-0005-0000-0000-0000FA160000}"/>
    <cellStyle name="Процентный 4 2 4 2" xfId="1317" xr:uid="{00000000-0005-0000-0000-0000FB160000}"/>
    <cellStyle name="Процентный 4 2 4 2 2" xfId="2874" xr:uid="{00000000-0005-0000-0000-0000FC160000}"/>
    <cellStyle name="Процентный 4 2 4 3" xfId="1966" xr:uid="{00000000-0005-0000-0000-0000FD160000}"/>
    <cellStyle name="Процентный 4 2 5" xfId="1318" xr:uid="{00000000-0005-0000-0000-0000FE160000}"/>
    <cellStyle name="Процентный 4 2 6" xfId="1319" xr:uid="{00000000-0005-0000-0000-0000FF160000}"/>
    <cellStyle name="Процентный 4 2 7" xfId="1320" xr:uid="{00000000-0005-0000-0000-000000170000}"/>
    <cellStyle name="Процентный 4 2 7 2" xfId="6933" xr:uid="{00000000-0005-0000-0000-000001170000}"/>
    <cellStyle name="Процентный 4 2 8" xfId="2259" xr:uid="{00000000-0005-0000-0000-000002170000}"/>
    <cellStyle name="Процентный 4 3" xfId="200" xr:uid="{00000000-0005-0000-0000-000003170000}"/>
    <cellStyle name="Процентный 4 3 10" xfId="2271" xr:uid="{00000000-0005-0000-0000-000004170000}"/>
    <cellStyle name="Процентный 4 3 2" xfId="201" xr:uid="{00000000-0005-0000-0000-000005170000}"/>
    <cellStyle name="Процентный 4 3 2 2" xfId="268" xr:uid="{00000000-0005-0000-0000-000006170000}"/>
    <cellStyle name="Процентный 4 3 2 2 2" xfId="546" xr:uid="{00000000-0005-0000-0000-000007170000}"/>
    <cellStyle name="Процентный 4 3 2 2 2 2" xfId="1321" xr:uid="{00000000-0005-0000-0000-000008170000}"/>
    <cellStyle name="Процентный 4 3 2 2 2 2 2" xfId="6988" xr:uid="{00000000-0005-0000-0000-000009170000}"/>
    <cellStyle name="Процентный 4 3 2 2 2 3" xfId="2566" xr:uid="{00000000-0005-0000-0000-00000A170000}"/>
    <cellStyle name="Процентный 4 3 2 2 3" xfId="1322" xr:uid="{00000000-0005-0000-0000-00000B170000}"/>
    <cellStyle name="Процентный 4 3 2 2 3 2" xfId="1967" xr:uid="{00000000-0005-0000-0000-00000C170000}"/>
    <cellStyle name="Процентный 4 3 2 2 3 2 2" xfId="6989" xr:uid="{00000000-0005-0000-0000-00000D170000}"/>
    <cellStyle name="Процентный 4 3 2 2 3 3" xfId="2875" xr:uid="{00000000-0005-0000-0000-00000E170000}"/>
    <cellStyle name="Процентный 4 3 2 2 4" xfId="1323" xr:uid="{00000000-0005-0000-0000-00000F170000}"/>
    <cellStyle name="Процентный 4 3 2 2 4 2" xfId="6987" xr:uid="{00000000-0005-0000-0000-000010170000}"/>
    <cellStyle name="Процентный 4 3 2 2 5" xfId="2273" xr:uid="{00000000-0005-0000-0000-000011170000}"/>
    <cellStyle name="Процентный 4 3 2 3" xfId="501" xr:uid="{00000000-0005-0000-0000-000012170000}"/>
    <cellStyle name="Процентный 4 3 2 3 2" xfId="1324" xr:uid="{00000000-0005-0000-0000-000013170000}"/>
    <cellStyle name="Процентный 4 3 2 3 2 2" xfId="6990" xr:uid="{00000000-0005-0000-0000-000014170000}"/>
    <cellStyle name="Процентный 4 3 2 3 3" xfId="2449" xr:uid="{00000000-0005-0000-0000-000015170000}"/>
    <cellStyle name="Процентный 4 3 2 4" xfId="1325" xr:uid="{00000000-0005-0000-0000-000016170000}"/>
    <cellStyle name="Процентный 4 3 2 4 2" xfId="1968" xr:uid="{00000000-0005-0000-0000-000017170000}"/>
    <cellStyle name="Процентный 4 3 2 4 2 2" xfId="6991" xr:uid="{00000000-0005-0000-0000-000018170000}"/>
    <cellStyle name="Процентный 4 3 2 4 3" xfId="2876" xr:uid="{00000000-0005-0000-0000-000019170000}"/>
    <cellStyle name="Процентный 4 3 2 5" xfId="1326" xr:uid="{00000000-0005-0000-0000-00001A170000}"/>
    <cellStyle name="Процентный 4 3 2 5 2" xfId="6986" xr:uid="{00000000-0005-0000-0000-00001B170000}"/>
    <cellStyle name="Процентный 4 3 2 6" xfId="2272" xr:uid="{00000000-0005-0000-0000-00001C170000}"/>
    <cellStyle name="Процентный 4 3 3" xfId="347" xr:uid="{00000000-0005-0000-0000-00001D170000}"/>
    <cellStyle name="Процентный 4 3 3 2" xfId="383" xr:uid="{00000000-0005-0000-0000-00001E170000}"/>
    <cellStyle name="Процентный 4 3 3 2 2" xfId="658" xr:uid="{00000000-0005-0000-0000-00001F170000}"/>
    <cellStyle name="Процентный 4 3 3 2 2 2" xfId="1327" xr:uid="{00000000-0005-0000-0000-000020170000}"/>
    <cellStyle name="Процентный 4 3 3 2 2 2 2" xfId="6994" xr:uid="{00000000-0005-0000-0000-000021170000}"/>
    <cellStyle name="Процентный 4 3 3 2 2 3" xfId="2568" xr:uid="{00000000-0005-0000-0000-000022170000}"/>
    <cellStyle name="Процентный 4 3 3 2 3" xfId="1328" xr:uid="{00000000-0005-0000-0000-000023170000}"/>
    <cellStyle name="Процентный 4 3 3 2 3 2" xfId="1969" xr:uid="{00000000-0005-0000-0000-000024170000}"/>
    <cellStyle name="Процентный 4 3 3 2 3 2 2" xfId="6995" xr:uid="{00000000-0005-0000-0000-000025170000}"/>
    <cellStyle name="Процентный 4 3 3 2 3 3" xfId="2877" xr:uid="{00000000-0005-0000-0000-000026170000}"/>
    <cellStyle name="Процентный 4 3 3 2 4" xfId="1329" xr:uid="{00000000-0005-0000-0000-000027170000}"/>
    <cellStyle name="Процентный 4 3 3 2 4 2" xfId="6993" xr:uid="{00000000-0005-0000-0000-000028170000}"/>
    <cellStyle name="Процентный 4 3 3 2 5" xfId="2274" xr:uid="{00000000-0005-0000-0000-000029170000}"/>
    <cellStyle name="Процентный 4 3 3 3" xfId="622" xr:uid="{00000000-0005-0000-0000-00002A170000}"/>
    <cellStyle name="Процентный 4 3 3 3 2" xfId="1330" xr:uid="{00000000-0005-0000-0000-00002B170000}"/>
    <cellStyle name="Процентный 4 3 3 3 2 2" xfId="6996" xr:uid="{00000000-0005-0000-0000-00002C170000}"/>
    <cellStyle name="Процентный 4 3 3 3 3" xfId="2567" xr:uid="{00000000-0005-0000-0000-00002D170000}"/>
    <cellStyle name="Процентный 4 3 3 4" xfId="1331" xr:uid="{00000000-0005-0000-0000-00002E170000}"/>
    <cellStyle name="Процентный 4 3 3 4 2" xfId="1970" xr:uid="{00000000-0005-0000-0000-00002F170000}"/>
    <cellStyle name="Процентный 4 3 3 4 2 2" xfId="6997" xr:uid="{00000000-0005-0000-0000-000030170000}"/>
    <cellStyle name="Процентный 4 3 3 4 3" xfId="2878" xr:uid="{00000000-0005-0000-0000-000031170000}"/>
    <cellStyle name="Процентный 4 3 3 5" xfId="1332" xr:uid="{00000000-0005-0000-0000-000032170000}"/>
    <cellStyle name="Процентный 4 3 3 5 2" xfId="6992" xr:uid="{00000000-0005-0000-0000-000033170000}"/>
    <cellStyle name="Процентный 4 3 3 6" xfId="1683" xr:uid="{00000000-0005-0000-0000-000034170000}"/>
    <cellStyle name="Процентный 4 3 4" xfId="348" xr:uid="{00000000-0005-0000-0000-000035170000}"/>
    <cellStyle name="Процентный 4 3 4 2" xfId="623" xr:uid="{00000000-0005-0000-0000-000036170000}"/>
    <cellStyle name="Процентный 4 3 4 2 2" xfId="1333" xr:uid="{00000000-0005-0000-0000-000037170000}"/>
    <cellStyle name="Процентный 4 3 4 2 2 2" xfId="6999" xr:uid="{00000000-0005-0000-0000-000038170000}"/>
    <cellStyle name="Процентный 4 3 4 2 3" xfId="2569" xr:uid="{00000000-0005-0000-0000-000039170000}"/>
    <cellStyle name="Процентный 4 3 4 3" xfId="1334" xr:uid="{00000000-0005-0000-0000-00003A170000}"/>
    <cellStyle name="Процентный 4 3 4 3 2" xfId="1971" xr:uid="{00000000-0005-0000-0000-00003B170000}"/>
    <cellStyle name="Процентный 4 3 4 3 2 2" xfId="7000" xr:uid="{00000000-0005-0000-0000-00003C170000}"/>
    <cellStyle name="Процентный 4 3 4 3 3" xfId="2879" xr:uid="{00000000-0005-0000-0000-00003D170000}"/>
    <cellStyle name="Процентный 4 3 4 4" xfId="1335" xr:uid="{00000000-0005-0000-0000-00003E170000}"/>
    <cellStyle name="Процентный 4 3 4 4 2" xfId="6998" xr:uid="{00000000-0005-0000-0000-00003F170000}"/>
    <cellStyle name="Процентный 4 3 4 5" xfId="2275" xr:uid="{00000000-0005-0000-0000-000040170000}"/>
    <cellStyle name="Процентный 4 3 5" xfId="349" xr:uid="{00000000-0005-0000-0000-000041170000}"/>
    <cellStyle name="Процентный 4 3 5 2" xfId="624" xr:uid="{00000000-0005-0000-0000-000042170000}"/>
    <cellStyle name="Процентный 4 3 5 2 2" xfId="1336" xr:uid="{00000000-0005-0000-0000-000043170000}"/>
    <cellStyle name="Процентный 4 3 5 2 2 2" xfId="7002" xr:uid="{00000000-0005-0000-0000-000044170000}"/>
    <cellStyle name="Процентный 4 3 5 2 3" xfId="2570" xr:uid="{00000000-0005-0000-0000-000045170000}"/>
    <cellStyle name="Процентный 4 3 5 3" xfId="1337" xr:uid="{00000000-0005-0000-0000-000046170000}"/>
    <cellStyle name="Процентный 4 3 5 3 2" xfId="1972" xr:uid="{00000000-0005-0000-0000-000047170000}"/>
    <cellStyle name="Процентный 4 3 5 3 2 2" xfId="7003" xr:uid="{00000000-0005-0000-0000-000048170000}"/>
    <cellStyle name="Процентный 4 3 5 3 3" xfId="2880" xr:uid="{00000000-0005-0000-0000-000049170000}"/>
    <cellStyle name="Процентный 4 3 5 4" xfId="1338" xr:uid="{00000000-0005-0000-0000-00004A170000}"/>
    <cellStyle name="Процентный 4 3 5 4 2" xfId="7001" xr:uid="{00000000-0005-0000-0000-00004B170000}"/>
    <cellStyle name="Процентный 4 3 5 5" xfId="2276" xr:uid="{00000000-0005-0000-0000-00004C170000}"/>
    <cellStyle name="Процентный 4 3 6" xfId="500" xr:uid="{00000000-0005-0000-0000-00004D170000}"/>
    <cellStyle name="Процентный 4 3 6 2" xfId="1339" xr:uid="{00000000-0005-0000-0000-00004E170000}"/>
    <cellStyle name="Процентный 4 3 6 2 2" xfId="2881" xr:uid="{00000000-0005-0000-0000-00004F170000}"/>
    <cellStyle name="Процентный 4 3 6 3" xfId="1973" xr:uid="{00000000-0005-0000-0000-000050170000}"/>
    <cellStyle name="Процентный 4 3 7" xfId="1340" xr:uid="{00000000-0005-0000-0000-000051170000}"/>
    <cellStyle name="Процентный 4 3 8" xfId="1341" xr:uid="{00000000-0005-0000-0000-000052170000}"/>
    <cellStyle name="Процентный 4 3 9" xfId="1342" xr:uid="{00000000-0005-0000-0000-000053170000}"/>
    <cellStyle name="Процентный 4 3 9 2" xfId="6985" xr:uid="{00000000-0005-0000-0000-000054170000}"/>
    <cellStyle name="Процентный 4 4" xfId="202" xr:uid="{00000000-0005-0000-0000-000055170000}"/>
    <cellStyle name="Процентный 4 4 2" xfId="203" xr:uid="{00000000-0005-0000-0000-000056170000}"/>
    <cellStyle name="Процентный 4 4 2 2" xfId="204" xr:uid="{00000000-0005-0000-0000-000057170000}"/>
    <cellStyle name="Процентный 4 4 2 2 2" xfId="205" xr:uid="{00000000-0005-0000-0000-000058170000}"/>
    <cellStyle name="Процентный 4 4 2 2 2 2" xfId="505" xr:uid="{00000000-0005-0000-0000-000059170000}"/>
    <cellStyle name="Процентный 4 4 2 2 2 2 2" xfId="1343" xr:uid="{00000000-0005-0000-0000-00005A170000}"/>
    <cellStyle name="Процентный 4 4 2 2 2 2 2 2" xfId="1344" xr:uid="{00000000-0005-0000-0000-00005B170000}"/>
    <cellStyle name="Процентный 4 4 2 2 2 2 2 2 2" xfId="1974" xr:uid="{00000000-0005-0000-0000-00005C170000}"/>
    <cellStyle name="Процентный 4 4 2 2 2 2 2 2 2 2" xfId="7009" xr:uid="{00000000-0005-0000-0000-00005D170000}"/>
    <cellStyle name="Процентный 4 4 2 2 2 2 2 2 3" xfId="2882" xr:uid="{00000000-0005-0000-0000-00005E170000}"/>
    <cellStyle name="Процентный 4 4 2 2 2 2 2 3" xfId="1345" xr:uid="{00000000-0005-0000-0000-00005F170000}"/>
    <cellStyle name="Процентный 4 4 2 2 2 2 2 3 2" xfId="1612" xr:uid="{00000000-0005-0000-0000-000060170000}"/>
    <cellStyle name="Процентный 4 4 2 2 2 2 2 3 2 2" xfId="7010" xr:uid="{00000000-0005-0000-0000-000061170000}"/>
    <cellStyle name="Процентный 4 4 2 2 2 2 2 3 3" xfId="2883" xr:uid="{00000000-0005-0000-0000-000062170000}"/>
    <cellStyle name="Процентный 4 4 2 2 2 2 2 4" xfId="1346" xr:uid="{00000000-0005-0000-0000-000063170000}"/>
    <cellStyle name="Процентный 4 4 2 2 2 2 2 4 2" xfId="7008" xr:uid="{00000000-0005-0000-0000-000064170000}"/>
    <cellStyle name="Процентный 4 4 2 2 2 2 2 5" xfId="2281" xr:uid="{00000000-0005-0000-0000-000065170000}"/>
    <cellStyle name="Процентный 4 4 2 2 2 2 3" xfId="1347" xr:uid="{00000000-0005-0000-0000-000066170000}"/>
    <cellStyle name="Процентный 4 4 2 2 2 2 3 2" xfId="1975" xr:uid="{00000000-0005-0000-0000-000067170000}"/>
    <cellStyle name="Процентный 4 4 2 2 2 2 3 2 2" xfId="7011" xr:uid="{00000000-0005-0000-0000-000068170000}"/>
    <cellStyle name="Процентный 4 4 2 2 2 2 3 3" xfId="2884" xr:uid="{00000000-0005-0000-0000-000069170000}"/>
    <cellStyle name="Процентный 4 4 2 2 2 2 4" xfId="1348" xr:uid="{00000000-0005-0000-0000-00006A170000}"/>
    <cellStyle name="Процентный 4 4 2 2 2 2 4 2" xfId="7007" xr:uid="{00000000-0005-0000-0000-00006B170000}"/>
    <cellStyle name="Процентный 4 4 2 2 2 2 5" xfId="2280" xr:uid="{00000000-0005-0000-0000-00006C170000}"/>
    <cellStyle name="Процентный 4 4 2 2 2 3" xfId="1349" xr:uid="{00000000-0005-0000-0000-00006D170000}"/>
    <cellStyle name="Процентный 4 4 2 2 2 3 2" xfId="1350" xr:uid="{00000000-0005-0000-0000-00006E170000}"/>
    <cellStyle name="Процентный 4 4 2 2 2 3 2 2" xfId="1351" xr:uid="{00000000-0005-0000-0000-00006F170000}"/>
    <cellStyle name="Процентный 4 4 2 2 2 3 2 2 2" xfId="1352" xr:uid="{00000000-0005-0000-0000-000070170000}"/>
    <cellStyle name="Процентный 4 4 2 2 2 3 2 2 2 2" xfId="1353" xr:uid="{00000000-0005-0000-0000-000071170000}"/>
    <cellStyle name="Процентный 4 4 2 2 2 3 2 2 2 2 2" xfId="1978" xr:uid="{00000000-0005-0000-0000-000072170000}"/>
    <cellStyle name="Процентный 4 4 2 2 2 3 2 2 2 2 2 2" xfId="7016" xr:uid="{00000000-0005-0000-0000-000073170000}"/>
    <cellStyle name="Процентный 4 4 2 2 2 3 2 2 2 2 3" xfId="2887" xr:uid="{00000000-0005-0000-0000-000074170000}"/>
    <cellStyle name="Процентный 4 4 2 2 2 3 2 2 2 3" xfId="1609" xr:uid="{00000000-0005-0000-0000-000075170000}"/>
    <cellStyle name="Процентный 4 4 2 2 2 3 2 2 2 3 2" xfId="7015" xr:uid="{00000000-0005-0000-0000-000076170000}"/>
    <cellStyle name="Процентный 4 4 2 2 2 3 2 2 2 4" xfId="1613" xr:uid="{00000000-0005-0000-0000-000077170000}"/>
    <cellStyle name="Процентный 4 4 2 2 2 3 2 2 2 5" xfId="1646" xr:uid="{00000000-0005-0000-0000-000078170000}"/>
    <cellStyle name="Процентный 4 4 2 2 2 3 2 2 2 5 2" xfId="1647" xr:uid="{00000000-0005-0000-0000-000079170000}"/>
    <cellStyle name="Процентный 4 4 2 2 2 3 2 2 2 5 2 2" xfId="1648" xr:uid="{00000000-0005-0000-0000-00007A170000}"/>
    <cellStyle name="Процентный 4 4 2 2 2 3 2 2 2 5 2 2 2" xfId="1649" xr:uid="{00000000-0005-0000-0000-00007B170000}"/>
    <cellStyle name="Процентный 4 4 2 2 2 3 2 2 2 5 2 2 2 3 2 2 2 8" xfId="1693" xr:uid="{00000000-0005-0000-0000-00007C170000}"/>
    <cellStyle name="Процентный 4 4 2 2 2 3 2 2 2 6" xfId="1650" xr:uid="{00000000-0005-0000-0000-00007D170000}"/>
    <cellStyle name="Процентный 4 4 2 2 2 3 2 2 3" xfId="1354" xr:uid="{00000000-0005-0000-0000-00007E170000}"/>
    <cellStyle name="Процентный 4 4 2 2 2 3 2 2 3 2" xfId="1979" xr:uid="{00000000-0005-0000-0000-00007F170000}"/>
    <cellStyle name="Процентный 4 4 2 2 2 3 2 2 3 2 2" xfId="7017" xr:uid="{00000000-0005-0000-0000-000080170000}"/>
    <cellStyle name="Процентный 4 4 2 2 2 3 2 2 3 3" xfId="2888" xr:uid="{00000000-0005-0000-0000-000081170000}"/>
    <cellStyle name="Процентный 4 4 2 2 2 3 2 2 4" xfId="1977" xr:uid="{00000000-0005-0000-0000-000082170000}"/>
    <cellStyle name="Процентный 4 4 2 2 2 3 2 2 4 2" xfId="7014" xr:uid="{00000000-0005-0000-0000-000083170000}"/>
    <cellStyle name="Процентный 4 4 2 2 2 3 2 2 5" xfId="2886" xr:uid="{00000000-0005-0000-0000-000084170000}"/>
    <cellStyle name="Процентный 4 4 2 2 2 3 2 3" xfId="1355" xr:uid="{00000000-0005-0000-0000-000085170000}"/>
    <cellStyle name="Процентный 4 4 2 2 2 3 2 3 2" xfId="1980" xr:uid="{00000000-0005-0000-0000-000086170000}"/>
    <cellStyle name="Процентный 4 4 2 2 2 3 2 3 2 2" xfId="7018" xr:uid="{00000000-0005-0000-0000-000087170000}"/>
    <cellStyle name="Процентный 4 4 2 2 2 3 2 3 3" xfId="2889" xr:uid="{00000000-0005-0000-0000-000088170000}"/>
    <cellStyle name="Процентный 4 4 2 2 2 3 2 4" xfId="1976" xr:uid="{00000000-0005-0000-0000-000089170000}"/>
    <cellStyle name="Процентный 4 4 2 2 2 3 2 4 2" xfId="7013" xr:uid="{00000000-0005-0000-0000-00008A170000}"/>
    <cellStyle name="Процентный 4 4 2 2 2 3 2 5" xfId="2885" xr:uid="{00000000-0005-0000-0000-00008B170000}"/>
    <cellStyle name="Процентный 4 4 2 2 2 3 3" xfId="1356" xr:uid="{00000000-0005-0000-0000-00008C170000}"/>
    <cellStyle name="Процентный 4 4 2 2 2 3 3 2" xfId="1981" xr:uid="{00000000-0005-0000-0000-00008D170000}"/>
    <cellStyle name="Процентный 4 4 2 2 2 3 3 2 2" xfId="7019" xr:uid="{00000000-0005-0000-0000-00008E170000}"/>
    <cellStyle name="Процентный 4 4 2 2 2 3 3 3" xfId="2890" xr:uid="{00000000-0005-0000-0000-00008F170000}"/>
    <cellStyle name="Процентный 4 4 2 2 2 3 4" xfId="1357" xr:uid="{00000000-0005-0000-0000-000090170000}"/>
    <cellStyle name="Процентный 4 4 2 2 2 3 4 2" xfId="7012" xr:uid="{00000000-0005-0000-0000-000091170000}"/>
    <cellStyle name="Процентный 4 4 2 2 2 3 5" xfId="2282" xr:uid="{00000000-0005-0000-0000-000092170000}"/>
    <cellStyle name="Процентный 4 4 2 2 2 4" xfId="1358" xr:uid="{00000000-0005-0000-0000-000093170000}"/>
    <cellStyle name="Процентный 4 4 2 2 2 4 2" xfId="1359" xr:uid="{00000000-0005-0000-0000-000094170000}"/>
    <cellStyle name="Процентный 4 4 2 2 2 4 2 2" xfId="7020" xr:uid="{00000000-0005-0000-0000-000095170000}"/>
    <cellStyle name="Процентный 4 4 2 2 2 4 3" xfId="2573" xr:uid="{00000000-0005-0000-0000-000096170000}"/>
    <cellStyle name="Процентный 4 4 2 2 2 5" xfId="1360" xr:uid="{00000000-0005-0000-0000-000097170000}"/>
    <cellStyle name="Процентный 4 4 2 2 2 5 2" xfId="1982" xr:uid="{00000000-0005-0000-0000-000098170000}"/>
    <cellStyle name="Процентный 4 4 2 2 2 5 2 2" xfId="7021" xr:uid="{00000000-0005-0000-0000-000099170000}"/>
    <cellStyle name="Процентный 4 4 2 2 2 5 3" xfId="2891" xr:uid="{00000000-0005-0000-0000-00009A170000}"/>
    <cellStyle name="Процентный 4 4 2 2 2 6" xfId="1361" xr:uid="{00000000-0005-0000-0000-00009B170000}"/>
    <cellStyle name="Процентный 4 4 2 2 2 6 2" xfId="7006" xr:uid="{00000000-0005-0000-0000-00009C170000}"/>
    <cellStyle name="Процентный 4 4 2 2 2 7" xfId="2279" xr:uid="{00000000-0005-0000-0000-00009D170000}"/>
    <cellStyle name="Процентный 4 4 2 2 3" xfId="504" xr:uid="{00000000-0005-0000-0000-00009E170000}"/>
    <cellStyle name="Процентный 4 4 2 2 3 2" xfId="1362" xr:uid="{00000000-0005-0000-0000-00009F170000}"/>
    <cellStyle name="Процентный 4 4 2 2 3 2 2" xfId="7022" xr:uid="{00000000-0005-0000-0000-0000A0170000}"/>
    <cellStyle name="Процентный 4 4 2 2 3 3" xfId="2572" xr:uid="{00000000-0005-0000-0000-0000A1170000}"/>
    <cellStyle name="Процентный 4 4 2 2 4" xfId="1363" xr:uid="{00000000-0005-0000-0000-0000A2170000}"/>
    <cellStyle name="Процентный 4 4 2 2 4 2" xfId="1983" xr:uid="{00000000-0005-0000-0000-0000A3170000}"/>
    <cellStyle name="Процентный 4 4 2 2 4 2 2" xfId="7023" xr:uid="{00000000-0005-0000-0000-0000A4170000}"/>
    <cellStyle name="Процентный 4 4 2 2 4 3" xfId="2892" xr:uid="{00000000-0005-0000-0000-0000A5170000}"/>
    <cellStyle name="Процентный 4 4 2 2 5" xfId="1364" xr:uid="{00000000-0005-0000-0000-0000A6170000}"/>
    <cellStyle name="Процентный 4 4 2 2 5 2" xfId="7005" xr:uid="{00000000-0005-0000-0000-0000A7170000}"/>
    <cellStyle name="Процентный 4 4 2 2 6" xfId="2278" xr:uid="{00000000-0005-0000-0000-0000A8170000}"/>
    <cellStyle name="Процентный 4 4 2 3" xfId="206" xr:uid="{00000000-0005-0000-0000-0000A9170000}"/>
    <cellStyle name="Процентный 4 4 2 3 2" xfId="350" xr:uid="{00000000-0005-0000-0000-0000AA170000}"/>
    <cellStyle name="Процентный 4 4 2 3 2 2" xfId="625" xr:uid="{00000000-0005-0000-0000-0000AB170000}"/>
    <cellStyle name="Процентный 4 4 2 3 2 2 2" xfId="1365" xr:uid="{00000000-0005-0000-0000-0000AC170000}"/>
    <cellStyle name="Процентный 4 4 2 3 2 2 2 2" xfId="7026" xr:uid="{00000000-0005-0000-0000-0000AD170000}"/>
    <cellStyle name="Процентный 4 4 2 3 2 2 3" xfId="2575" xr:uid="{00000000-0005-0000-0000-0000AE170000}"/>
    <cellStyle name="Процентный 4 4 2 3 2 3" xfId="1366" xr:uid="{00000000-0005-0000-0000-0000AF170000}"/>
    <cellStyle name="Процентный 4 4 2 3 2 3 2" xfId="1984" xr:uid="{00000000-0005-0000-0000-0000B0170000}"/>
    <cellStyle name="Процентный 4 4 2 3 2 3 2 2" xfId="7027" xr:uid="{00000000-0005-0000-0000-0000B1170000}"/>
    <cellStyle name="Процентный 4 4 2 3 2 3 3" xfId="2893" xr:uid="{00000000-0005-0000-0000-0000B2170000}"/>
    <cellStyle name="Процентный 4 4 2 3 2 4" xfId="1367" xr:uid="{00000000-0005-0000-0000-0000B3170000}"/>
    <cellStyle name="Процентный 4 4 2 3 2 4 2" xfId="7025" xr:uid="{00000000-0005-0000-0000-0000B4170000}"/>
    <cellStyle name="Процентный 4 4 2 3 2 5" xfId="2284" xr:uid="{00000000-0005-0000-0000-0000B5170000}"/>
    <cellStyle name="Процентный 4 4 2 3 3" xfId="506" xr:uid="{00000000-0005-0000-0000-0000B6170000}"/>
    <cellStyle name="Процентный 4 4 2 3 3 2" xfId="1368" xr:uid="{00000000-0005-0000-0000-0000B7170000}"/>
    <cellStyle name="Процентный 4 4 2 3 3 2 2" xfId="7028" xr:uid="{00000000-0005-0000-0000-0000B8170000}"/>
    <cellStyle name="Процентный 4 4 2 3 3 3" xfId="2574" xr:uid="{00000000-0005-0000-0000-0000B9170000}"/>
    <cellStyle name="Процентный 4 4 2 3 4" xfId="1369" xr:uid="{00000000-0005-0000-0000-0000BA170000}"/>
    <cellStyle name="Процентный 4 4 2 3 4 2" xfId="1985" xr:uid="{00000000-0005-0000-0000-0000BB170000}"/>
    <cellStyle name="Процентный 4 4 2 3 4 2 2" xfId="7029" xr:uid="{00000000-0005-0000-0000-0000BC170000}"/>
    <cellStyle name="Процентный 4 4 2 3 4 3" xfId="2894" xr:uid="{00000000-0005-0000-0000-0000BD170000}"/>
    <cellStyle name="Процентный 4 4 2 3 5" xfId="1370" xr:uid="{00000000-0005-0000-0000-0000BE170000}"/>
    <cellStyle name="Процентный 4 4 2 3 5 2" xfId="7024" xr:uid="{00000000-0005-0000-0000-0000BF170000}"/>
    <cellStyle name="Процентный 4 4 2 3 6" xfId="2283" xr:uid="{00000000-0005-0000-0000-0000C0170000}"/>
    <cellStyle name="Процентный 4 4 2 4" xfId="503" xr:uid="{00000000-0005-0000-0000-0000C1170000}"/>
    <cellStyle name="Процентный 4 4 2 4 2" xfId="1371" xr:uid="{00000000-0005-0000-0000-0000C2170000}"/>
    <cellStyle name="Процентный 4 4 2 4 2 2" xfId="7030" xr:uid="{00000000-0005-0000-0000-0000C3170000}"/>
    <cellStyle name="Процентный 4 4 2 4 3" xfId="2571" xr:uid="{00000000-0005-0000-0000-0000C4170000}"/>
    <cellStyle name="Процентный 4 4 2 5" xfId="1372" xr:uid="{00000000-0005-0000-0000-0000C5170000}"/>
    <cellStyle name="Процентный 4 4 2 5 2" xfId="1986" xr:uid="{00000000-0005-0000-0000-0000C6170000}"/>
    <cellStyle name="Процентный 4 4 2 5 2 2" xfId="7031" xr:uid="{00000000-0005-0000-0000-0000C7170000}"/>
    <cellStyle name="Процентный 4 4 2 5 3" xfId="2895" xr:uid="{00000000-0005-0000-0000-0000C8170000}"/>
    <cellStyle name="Процентный 4 4 2 6" xfId="1373" xr:uid="{00000000-0005-0000-0000-0000C9170000}"/>
    <cellStyle name="Процентный 4 4 2 6 2" xfId="1651" xr:uid="{00000000-0005-0000-0000-0000CA170000}"/>
    <cellStyle name="Процентный 4 4 2 6 3" xfId="1652" xr:uid="{00000000-0005-0000-0000-0000CB170000}"/>
    <cellStyle name="Процентный 4 4 2 6 3 2 2" xfId="1699" xr:uid="{00000000-0005-0000-0000-0000CC170000}"/>
    <cellStyle name="Процентный 4 4 2 7" xfId="1653" xr:uid="{00000000-0005-0000-0000-0000CD170000}"/>
    <cellStyle name="Процентный 4 4 3" xfId="502" xr:uid="{00000000-0005-0000-0000-0000CE170000}"/>
    <cellStyle name="Процентный 4 4 3 2" xfId="1374" xr:uid="{00000000-0005-0000-0000-0000CF170000}"/>
    <cellStyle name="Процентный 4 4 3 2 2" xfId="7032" xr:uid="{00000000-0005-0000-0000-0000D0170000}"/>
    <cellStyle name="Процентный 4 4 3 3" xfId="2443" xr:uid="{00000000-0005-0000-0000-0000D1170000}"/>
    <cellStyle name="Процентный 4 4 4" xfId="1375" xr:uid="{00000000-0005-0000-0000-0000D2170000}"/>
    <cellStyle name="Процентный 4 4 4 2" xfId="1987" xr:uid="{00000000-0005-0000-0000-0000D3170000}"/>
    <cellStyle name="Процентный 4 4 4 2 2" xfId="7033" xr:uid="{00000000-0005-0000-0000-0000D4170000}"/>
    <cellStyle name="Процентный 4 4 4 3" xfId="2896" xr:uid="{00000000-0005-0000-0000-0000D5170000}"/>
    <cellStyle name="Процентный 4 4 5" xfId="1376" xr:uid="{00000000-0005-0000-0000-0000D6170000}"/>
    <cellStyle name="Процентный 4 4 5 2" xfId="7004" xr:uid="{00000000-0005-0000-0000-0000D7170000}"/>
    <cellStyle name="Процентный 4 4 6" xfId="2277" xr:uid="{00000000-0005-0000-0000-0000D8170000}"/>
    <cellStyle name="Процентный 4 5" xfId="207" xr:uid="{00000000-0005-0000-0000-0000D9170000}"/>
    <cellStyle name="Процентный 4 5 2" xfId="208" xr:uid="{00000000-0005-0000-0000-0000DA170000}"/>
    <cellStyle name="Процентный 4 5 2 2" xfId="508" xr:uid="{00000000-0005-0000-0000-0000DB170000}"/>
    <cellStyle name="Процентный 4 5 2 2 2" xfId="1377" xr:uid="{00000000-0005-0000-0000-0000DC170000}"/>
    <cellStyle name="Процентный 4 5 2 2 2 2" xfId="7036" xr:uid="{00000000-0005-0000-0000-0000DD170000}"/>
    <cellStyle name="Процентный 4 5 2 2 3" xfId="2447" xr:uid="{00000000-0005-0000-0000-0000DE170000}"/>
    <cellStyle name="Процентный 4 5 2 3" xfId="1378" xr:uid="{00000000-0005-0000-0000-0000DF170000}"/>
    <cellStyle name="Процентный 4 5 2 3 2" xfId="1988" xr:uid="{00000000-0005-0000-0000-0000E0170000}"/>
    <cellStyle name="Процентный 4 5 2 3 2 2" xfId="7037" xr:uid="{00000000-0005-0000-0000-0000E1170000}"/>
    <cellStyle name="Процентный 4 5 2 3 3" xfId="2897" xr:uid="{00000000-0005-0000-0000-0000E2170000}"/>
    <cellStyle name="Процентный 4 5 2 4" xfId="1379" xr:uid="{00000000-0005-0000-0000-0000E3170000}"/>
    <cellStyle name="Процентный 4 5 2 4 2" xfId="7035" xr:uid="{00000000-0005-0000-0000-0000E4170000}"/>
    <cellStyle name="Процентный 4 5 2 5" xfId="2286" xr:uid="{00000000-0005-0000-0000-0000E5170000}"/>
    <cellStyle name="Процентный 4 5 3" xfId="209" xr:uid="{00000000-0005-0000-0000-0000E6170000}"/>
    <cellStyle name="Процентный 4 5 3 2" xfId="509" xr:uid="{00000000-0005-0000-0000-0000E7170000}"/>
    <cellStyle name="Процентный 4 5 3 2 2" xfId="2642" xr:uid="{00000000-0005-0000-0000-0000E8170000}"/>
    <cellStyle name="Процентный 4 5 3 3" xfId="1989" xr:uid="{00000000-0005-0000-0000-0000E9170000}"/>
    <cellStyle name="Процентный 4 5 3 3 2" xfId="7038" xr:uid="{00000000-0005-0000-0000-0000EA170000}"/>
    <cellStyle name="Процентный 4 5 3 4" xfId="2446" xr:uid="{00000000-0005-0000-0000-0000EB170000}"/>
    <cellStyle name="Процентный 4 5 4" xfId="507" xr:uid="{00000000-0005-0000-0000-0000EC170000}"/>
    <cellStyle name="Процентный 4 5 4 2" xfId="1380" xr:uid="{00000000-0005-0000-0000-0000ED170000}"/>
    <cellStyle name="Процентный 4 5 4 2 2" xfId="7039" xr:uid="{00000000-0005-0000-0000-0000EE170000}"/>
    <cellStyle name="Процентный 4 5 4 3" xfId="2641" xr:uid="{00000000-0005-0000-0000-0000EF170000}"/>
    <cellStyle name="Процентный 4 5 5" xfId="1381" xr:uid="{00000000-0005-0000-0000-0000F0170000}"/>
    <cellStyle name="Процентный 4 5 5 2" xfId="1990" xr:uid="{00000000-0005-0000-0000-0000F1170000}"/>
    <cellStyle name="Процентный 4 5 5 2 2" xfId="7040" xr:uid="{00000000-0005-0000-0000-0000F2170000}"/>
    <cellStyle name="Процентный 4 5 5 3" xfId="2898" xr:uid="{00000000-0005-0000-0000-0000F3170000}"/>
    <cellStyle name="Процентный 4 5 6" xfId="1382" xr:uid="{00000000-0005-0000-0000-0000F4170000}"/>
    <cellStyle name="Процентный 4 5 6 2" xfId="1991" xr:uid="{00000000-0005-0000-0000-0000F5170000}"/>
    <cellStyle name="Процентный 4 5 6 2 2" xfId="7041" xr:uid="{00000000-0005-0000-0000-0000F6170000}"/>
    <cellStyle name="Процентный 4 5 6 3" xfId="2899" xr:uid="{00000000-0005-0000-0000-0000F7170000}"/>
    <cellStyle name="Процентный 4 5 7" xfId="1383" xr:uid="{00000000-0005-0000-0000-0000F8170000}"/>
    <cellStyle name="Процентный 4 5 7 2" xfId="7034" xr:uid="{00000000-0005-0000-0000-0000F9170000}"/>
    <cellStyle name="Процентный 4 5 8" xfId="2285" xr:uid="{00000000-0005-0000-0000-0000FA170000}"/>
    <cellStyle name="Процентный 4 6" xfId="210" xr:uid="{00000000-0005-0000-0000-0000FB170000}"/>
    <cellStyle name="Процентный 4 6 2" xfId="351" xr:uid="{00000000-0005-0000-0000-0000FC170000}"/>
    <cellStyle name="Процентный 4 6 2 2" xfId="384" xr:uid="{00000000-0005-0000-0000-0000FD170000}"/>
    <cellStyle name="Процентный 4 6 2 2 2" xfId="659" xr:uid="{00000000-0005-0000-0000-0000FE170000}"/>
    <cellStyle name="Процентный 4 6 2 2 2 2" xfId="1384" xr:uid="{00000000-0005-0000-0000-0000FF170000}"/>
    <cellStyle name="Процентный 4 6 2 2 2 2 2" xfId="1385" xr:uid="{00000000-0005-0000-0000-000000180000}"/>
    <cellStyle name="Процентный 4 6 2 2 2 2 2 2" xfId="1992" xr:uid="{00000000-0005-0000-0000-000001180000}"/>
    <cellStyle name="Процентный 4 6 2 2 2 2 2 2 2" xfId="7047" xr:uid="{00000000-0005-0000-0000-000002180000}"/>
    <cellStyle name="Процентный 4 6 2 2 2 2 2 3" xfId="2900" xr:uid="{00000000-0005-0000-0000-000003180000}"/>
    <cellStyle name="Процентный 4 6 2 2 2 2 3" xfId="1610" xr:uid="{00000000-0005-0000-0000-000004180000}"/>
    <cellStyle name="Процентный 4 6 2 2 2 2 3 2" xfId="7046" xr:uid="{00000000-0005-0000-0000-000005180000}"/>
    <cellStyle name="Процентный 4 6 2 2 2 2 4" xfId="1654" xr:uid="{00000000-0005-0000-0000-000006180000}"/>
    <cellStyle name="Процентный 4 6 2 2 2 3" xfId="1386" xr:uid="{00000000-0005-0000-0000-000007180000}"/>
    <cellStyle name="Процентный 4 6 2 2 2 3 2" xfId="1387" xr:uid="{00000000-0005-0000-0000-000008180000}"/>
    <cellStyle name="Процентный 4 6 2 2 2 3 2 2" xfId="1993" xr:uid="{00000000-0005-0000-0000-000009180000}"/>
    <cellStyle name="Процентный 4 6 2 2 2 3 2 2 2" xfId="7049" xr:uid="{00000000-0005-0000-0000-00000A180000}"/>
    <cellStyle name="Процентный 4 6 2 2 2 3 2 3" xfId="2902" xr:uid="{00000000-0005-0000-0000-00000B180000}"/>
    <cellStyle name="Процентный 4 6 2 2 2 3 3" xfId="1616" xr:uid="{00000000-0005-0000-0000-00000C180000}"/>
    <cellStyle name="Процентный 4 6 2 2 2 3 3 2" xfId="7048" xr:uid="{00000000-0005-0000-0000-00000D180000}"/>
    <cellStyle name="Процентный 4 6 2 2 2 3 3 4" xfId="1667" xr:uid="{00000000-0005-0000-0000-00000E180000}"/>
    <cellStyle name="Процентный 4 6 2 2 2 3 3 4 2" xfId="1668" xr:uid="{00000000-0005-0000-0000-00000F180000}"/>
    <cellStyle name="Процентный 4 6 2 2 2 3 3 4 2 2" xfId="1669" xr:uid="{00000000-0005-0000-0000-000010180000}"/>
    <cellStyle name="Процентный 4 6 2 2 2 3 3 4 4" xfId="1680" xr:uid="{00000000-0005-0000-0000-000011180000}"/>
    <cellStyle name="Процентный 4 6 2 2 2 3 3 4 4 2" xfId="1689" xr:uid="{00000000-0005-0000-0000-000012180000}"/>
    <cellStyle name="Процентный 4 6 2 2 2 3 3 4 4 3" xfId="1688" xr:uid="{00000000-0005-0000-0000-000013180000}"/>
    <cellStyle name="Процентный 4 6 2 2 2 3 4" xfId="2901" xr:uid="{00000000-0005-0000-0000-000014180000}"/>
    <cellStyle name="Процентный 4 6 2 2 2 4" xfId="1388" xr:uid="{00000000-0005-0000-0000-000015180000}"/>
    <cellStyle name="Процентный 4 6 2 2 2 4 2" xfId="1994" xr:uid="{00000000-0005-0000-0000-000016180000}"/>
    <cellStyle name="Процентный 4 6 2 2 2 4 2 2" xfId="7050" xr:uid="{00000000-0005-0000-0000-000017180000}"/>
    <cellStyle name="Процентный 4 6 2 2 2 4 3" xfId="2903" xr:uid="{00000000-0005-0000-0000-000018180000}"/>
    <cellStyle name="Процентный 4 6 2 2 2 5" xfId="1389" xr:uid="{00000000-0005-0000-0000-000019180000}"/>
    <cellStyle name="Процентный 4 6 2 2 2 5 2" xfId="7045" xr:uid="{00000000-0005-0000-0000-00001A180000}"/>
    <cellStyle name="Процентный 4 6 2 2 2 6" xfId="2290" xr:uid="{00000000-0005-0000-0000-00001B180000}"/>
    <cellStyle name="Процентный 4 6 2 2 3" xfId="1390" xr:uid="{00000000-0005-0000-0000-00001C180000}"/>
    <cellStyle name="Процентный 4 6 2 2 3 2" xfId="1391" xr:uid="{00000000-0005-0000-0000-00001D180000}"/>
    <cellStyle name="Процентный 4 6 2 2 3 2 2" xfId="7051" xr:uid="{00000000-0005-0000-0000-00001E180000}"/>
    <cellStyle name="Процентный 4 6 2 2 3 3" xfId="2577" xr:uid="{00000000-0005-0000-0000-00001F180000}"/>
    <cellStyle name="Процентный 4 6 2 2 4" xfId="1392" xr:uid="{00000000-0005-0000-0000-000020180000}"/>
    <cellStyle name="Процентный 4 6 2 2 4 2" xfId="1995" xr:uid="{00000000-0005-0000-0000-000021180000}"/>
    <cellStyle name="Процентный 4 6 2 2 4 2 2" xfId="7052" xr:uid="{00000000-0005-0000-0000-000022180000}"/>
    <cellStyle name="Процентный 4 6 2 2 4 3" xfId="2904" xr:uid="{00000000-0005-0000-0000-000023180000}"/>
    <cellStyle name="Процентный 4 6 2 2 5" xfId="1393" xr:uid="{00000000-0005-0000-0000-000024180000}"/>
    <cellStyle name="Процентный 4 6 2 2 5 2" xfId="7044" xr:uid="{00000000-0005-0000-0000-000025180000}"/>
    <cellStyle name="Процентный 4 6 2 2 6" xfId="2289" xr:uid="{00000000-0005-0000-0000-000026180000}"/>
    <cellStyle name="Процентный 4 6 2 3" xfId="626" xr:uid="{00000000-0005-0000-0000-000027180000}"/>
    <cellStyle name="Процентный 4 6 2 3 2" xfId="1394" xr:uid="{00000000-0005-0000-0000-000028180000}"/>
    <cellStyle name="Процентный 4 6 2 3 2 2" xfId="7053" xr:uid="{00000000-0005-0000-0000-000029180000}"/>
    <cellStyle name="Процентный 4 6 2 3 3" xfId="2576" xr:uid="{00000000-0005-0000-0000-00002A180000}"/>
    <cellStyle name="Процентный 4 6 2 4" xfId="1395" xr:uid="{00000000-0005-0000-0000-00002B180000}"/>
    <cellStyle name="Процентный 4 6 2 4 2" xfId="1996" xr:uid="{00000000-0005-0000-0000-00002C180000}"/>
    <cellStyle name="Процентный 4 6 2 4 2 2" xfId="7054" xr:uid="{00000000-0005-0000-0000-00002D180000}"/>
    <cellStyle name="Процентный 4 6 2 4 3" xfId="2905" xr:uid="{00000000-0005-0000-0000-00002E180000}"/>
    <cellStyle name="Процентный 4 6 2 5" xfId="1396" xr:uid="{00000000-0005-0000-0000-00002F180000}"/>
    <cellStyle name="Процентный 4 6 2 5 2" xfId="7043" xr:uid="{00000000-0005-0000-0000-000030180000}"/>
    <cellStyle name="Процентный 4 6 2 6" xfId="2288" xr:uid="{00000000-0005-0000-0000-000031180000}"/>
    <cellStyle name="Процентный 4 6 3" xfId="1397" xr:uid="{00000000-0005-0000-0000-000032180000}"/>
    <cellStyle name="Процентный 4 6 3 2" xfId="1398" xr:uid="{00000000-0005-0000-0000-000033180000}"/>
    <cellStyle name="Процентный 4 6 3 2 2" xfId="7055" xr:uid="{00000000-0005-0000-0000-000034180000}"/>
    <cellStyle name="Процентный 4 6 3 3" xfId="2453" xr:uid="{00000000-0005-0000-0000-000035180000}"/>
    <cellStyle name="Процентный 4 6 4" xfId="1399" xr:uid="{00000000-0005-0000-0000-000036180000}"/>
    <cellStyle name="Процентный 4 6 5" xfId="1400" xr:uid="{00000000-0005-0000-0000-000037180000}"/>
    <cellStyle name="Процентный 4 6 5 2" xfId="7042" xr:uid="{00000000-0005-0000-0000-000038180000}"/>
    <cellStyle name="Процентный 4 6 6" xfId="2287" xr:uid="{00000000-0005-0000-0000-000039180000}"/>
    <cellStyle name="Процентный 4 7" xfId="211" xr:uid="{00000000-0005-0000-0000-00003A180000}"/>
    <cellStyle name="Процентный 4 7 2" xfId="385" xr:uid="{00000000-0005-0000-0000-00003B180000}"/>
    <cellStyle name="Процентный 4 7 2 2" xfId="660" xr:uid="{00000000-0005-0000-0000-00003C180000}"/>
    <cellStyle name="Процентный 4 7 2 2 2" xfId="1401" xr:uid="{00000000-0005-0000-0000-00003D180000}"/>
    <cellStyle name="Процентный 4 7 2 2 2 2" xfId="7058" xr:uid="{00000000-0005-0000-0000-00003E180000}"/>
    <cellStyle name="Процентный 4 7 2 2 3" xfId="2578" xr:uid="{00000000-0005-0000-0000-00003F180000}"/>
    <cellStyle name="Процентный 4 7 2 3" xfId="1402" xr:uid="{00000000-0005-0000-0000-000040180000}"/>
    <cellStyle name="Процентный 4 7 2 3 2" xfId="1997" xr:uid="{00000000-0005-0000-0000-000041180000}"/>
    <cellStyle name="Процентный 4 7 2 3 2 2" xfId="7059" xr:uid="{00000000-0005-0000-0000-000042180000}"/>
    <cellStyle name="Процентный 4 7 2 3 3" xfId="2906" xr:uid="{00000000-0005-0000-0000-000043180000}"/>
    <cellStyle name="Процентный 4 7 2 4" xfId="1403" xr:uid="{00000000-0005-0000-0000-000044180000}"/>
    <cellStyle name="Процентный 4 7 2 4 2" xfId="7057" xr:uid="{00000000-0005-0000-0000-000045180000}"/>
    <cellStyle name="Процентный 4 7 2 5" xfId="2292" xr:uid="{00000000-0005-0000-0000-000046180000}"/>
    <cellStyle name="Процентный 4 7 3" xfId="1404" xr:uid="{00000000-0005-0000-0000-000047180000}"/>
    <cellStyle name="Процентный 4 7 3 2" xfId="1405" xr:uid="{00000000-0005-0000-0000-000048180000}"/>
    <cellStyle name="Процентный 4 7 3 2 2" xfId="1998" xr:uid="{00000000-0005-0000-0000-000049180000}"/>
    <cellStyle name="Процентный 4 7 3 2 2 2" xfId="7061" xr:uid="{00000000-0005-0000-0000-00004A180000}"/>
    <cellStyle name="Процентный 4 7 3 2 3" xfId="2907" xr:uid="{00000000-0005-0000-0000-00004B180000}"/>
    <cellStyle name="Процентный 4 7 3 3" xfId="1406" xr:uid="{00000000-0005-0000-0000-00004C180000}"/>
    <cellStyle name="Процентный 4 7 3 3 2" xfId="7060" xr:uid="{00000000-0005-0000-0000-00004D180000}"/>
    <cellStyle name="Процентный 4 7 3 4" xfId="2454" xr:uid="{00000000-0005-0000-0000-00004E180000}"/>
    <cellStyle name="Процентный 4 7 4" xfId="1407" xr:uid="{00000000-0005-0000-0000-00004F180000}"/>
    <cellStyle name="Процентный 4 7 4 2" xfId="1408" xr:uid="{00000000-0005-0000-0000-000050180000}"/>
    <cellStyle name="Процентный 4 7 4 2 2" xfId="1999" xr:uid="{00000000-0005-0000-0000-000051180000}"/>
    <cellStyle name="Процентный 4 7 4 2 2 2" xfId="7062" xr:uid="{00000000-0005-0000-0000-000052180000}"/>
    <cellStyle name="Процентный 4 7 4 2 3" xfId="2908" xr:uid="{00000000-0005-0000-0000-000053180000}"/>
    <cellStyle name="Процентный 4 7 4 3" xfId="1615" xr:uid="{00000000-0005-0000-0000-000054180000}"/>
    <cellStyle name="Процентный 4 7 4 3 2" xfId="1622" xr:uid="{00000000-0005-0000-0000-000055180000}"/>
    <cellStyle name="Процентный 4 7 4 4" xfId="1617" xr:uid="{00000000-0005-0000-0000-000056180000}"/>
    <cellStyle name="Процентный 4 7 4 4 2" xfId="1655" xr:uid="{00000000-0005-0000-0000-000057180000}"/>
    <cellStyle name="Процентный 4 7 4 5" xfId="1656" xr:uid="{00000000-0005-0000-0000-000058180000}"/>
    <cellStyle name="Процентный 4 7 4 6" xfId="1657" xr:uid="{00000000-0005-0000-0000-000059180000}"/>
    <cellStyle name="Процентный 4 7 5" xfId="1409" xr:uid="{00000000-0005-0000-0000-00005A180000}"/>
    <cellStyle name="Процентный 4 7 5 2" xfId="2000" xr:uid="{00000000-0005-0000-0000-00005B180000}"/>
    <cellStyle name="Процентный 4 7 5 2 2" xfId="7063" xr:uid="{00000000-0005-0000-0000-00005C180000}"/>
    <cellStyle name="Процентный 4 7 5 3" xfId="2909" xr:uid="{00000000-0005-0000-0000-00005D180000}"/>
    <cellStyle name="Процентный 4 7 6" xfId="1410" xr:uid="{00000000-0005-0000-0000-00005E180000}"/>
    <cellStyle name="Процентный 4 7 6 2" xfId="7056" xr:uid="{00000000-0005-0000-0000-00005F180000}"/>
    <cellStyle name="Процентный 4 7 7" xfId="2291" xr:uid="{00000000-0005-0000-0000-000060180000}"/>
    <cellStyle name="Процентный 4 8" xfId="212" xr:uid="{00000000-0005-0000-0000-000061180000}"/>
    <cellStyle name="Процентный 4 8 2" xfId="1411" xr:uid="{00000000-0005-0000-0000-000062180000}"/>
    <cellStyle name="Процентный 4 8 2 2" xfId="1412" xr:uid="{00000000-0005-0000-0000-000063180000}"/>
    <cellStyle name="Процентный 4 8 2 2 2" xfId="7065" xr:uid="{00000000-0005-0000-0000-000064180000}"/>
    <cellStyle name="Процентный 4 8 2 3" xfId="2579" xr:uid="{00000000-0005-0000-0000-000065180000}"/>
    <cellStyle name="Процентный 4 8 3" xfId="1413" xr:uid="{00000000-0005-0000-0000-000066180000}"/>
    <cellStyle name="Процентный 4 8 3 2" xfId="6541" xr:uid="{00000000-0005-0000-0000-000067180000}"/>
    <cellStyle name="Процентный 4 8 4" xfId="1414" xr:uid="{00000000-0005-0000-0000-000068180000}"/>
    <cellStyle name="Процентный 4 8 4 2" xfId="7064" xr:uid="{00000000-0005-0000-0000-000069180000}"/>
    <cellStyle name="Процентный 4 8 5" xfId="2293" xr:uid="{00000000-0005-0000-0000-00006A180000}"/>
    <cellStyle name="Процентный 4 9" xfId="213" xr:uid="{00000000-0005-0000-0000-00006B180000}"/>
    <cellStyle name="Процентный 4 9 2" xfId="1415" xr:uid="{00000000-0005-0000-0000-00006C180000}"/>
    <cellStyle name="Процентный 4 9 2 2" xfId="1416" xr:uid="{00000000-0005-0000-0000-00006D180000}"/>
    <cellStyle name="Процентный 4 9 2 2 2" xfId="7067" xr:uid="{00000000-0005-0000-0000-00006E180000}"/>
    <cellStyle name="Процентный 4 9 2 3" xfId="2580" xr:uid="{00000000-0005-0000-0000-00006F180000}"/>
    <cellStyle name="Процентный 4 9 3" xfId="1417" xr:uid="{00000000-0005-0000-0000-000070180000}"/>
    <cellStyle name="Процентный 4 9 4" xfId="1418" xr:uid="{00000000-0005-0000-0000-000071180000}"/>
    <cellStyle name="Процентный 4 9 4 2" xfId="7066" xr:uid="{00000000-0005-0000-0000-000072180000}"/>
    <cellStyle name="Процентный 4 9 5" xfId="2294" xr:uid="{00000000-0005-0000-0000-000073180000}"/>
    <cellStyle name="Процентный 5" xfId="214" xr:uid="{00000000-0005-0000-0000-000074180000}"/>
    <cellStyle name="Процентный 5 10" xfId="1419" xr:uid="{00000000-0005-0000-0000-000075180000}"/>
    <cellStyle name="Процентный 5 10 2" xfId="1420" xr:uid="{00000000-0005-0000-0000-000076180000}"/>
    <cellStyle name="Процентный 5 10 2 2" xfId="7069" xr:uid="{00000000-0005-0000-0000-000077180000}"/>
    <cellStyle name="Процентный 5 10 3" xfId="2910" xr:uid="{00000000-0005-0000-0000-000078180000}"/>
    <cellStyle name="Процентный 5 11" xfId="1421" xr:uid="{00000000-0005-0000-0000-000079180000}"/>
    <cellStyle name="Процентный 5 12" xfId="1422" xr:uid="{00000000-0005-0000-0000-00007A180000}"/>
    <cellStyle name="Процентный 5 12 2" xfId="7068" xr:uid="{00000000-0005-0000-0000-00007B180000}"/>
    <cellStyle name="Процентный 5 13" xfId="2295" xr:uid="{00000000-0005-0000-0000-00007C180000}"/>
    <cellStyle name="Процентный 5 2" xfId="215" xr:uid="{00000000-0005-0000-0000-00007D180000}"/>
    <cellStyle name="Процентный 5 2 2" xfId="216" xr:uid="{00000000-0005-0000-0000-00007E180000}"/>
    <cellStyle name="Процентный 5 2 2 2" xfId="352" xr:uid="{00000000-0005-0000-0000-00007F180000}"/>
    <cellStyle name="Процентный 5 2 2 2 2" xfId="627" xr:uid="{00000000-0005-0000-0000-000080180000}"/>
    <cellStyle name="Процентный 5 2 2 2 2 2" xfId="1423" xr:uid="{00000000-0005-0000-0000-000081180000}"/>
    <cellStyle name="Процентный 5 2 2 2 2 2 2" xfId="7073" xr:uid="{00000000-0005-0000-0000-000082180000}"/>
    <cellStyle name="Процентный 5 2 2 2 2 3" xfId="2581" xr:uid="{00000000-0005-0000-0000-000083180000}"/>
    <cellStyle name="Процентный 5 2 2 2 3" xfId="1424" xr:uid="{00000000-0005-0000-0000-000084180000}"/>
    <cellStyle name="Процентный 5 2 2 2 3 2" xfId="2001" xr:uid="{00000000-0005-0000-0000-000085180000}"/>
    <cellStyle name="Процентный 5 2 2 2 3 2 2" xfId="7074" xr:uid="{00000000-0005-0000-0000-000086180000}"/>
    <cellStyle name="Процентный 5 2 2 2 3 3" xfId="2911" xr:uid="{00000000-0005-0000-0000-000087180000}"/>
    <cellStyle name="Процентный 5 2 2 2 4" xfId="1425" xr:uid="{00000000-0005-0000-0000-000088180000}"/>
    <cellStyle name="Процентный 5 2 2 2 4 2" xfId="7072" xr:uid="{00000000-0005-0000-0000-000089180000}"/>
    <cellStyle name="Процентный 5 2 2 2 5" xfId="2298" xr:uid="{00000000-0005-0000-0000-00008A180000}"/>
    <cellStyle name="Процентный 5 2 2 3" xfId="511" xr:uid="{00000000-0005-0000-0000-00008B180000}"/>
    <cellStyle name="Процентный 5 2 2 3 2" xfId="1426" xr:uid="{00000000-0005-0000-0000-00008C180000}"/>
    <cellStyle name="Процентный 5 2 2 3 2 2" xfId="7075" xr:uid="{00000000-0005-0000-0000-00008D180000}"/>
    <cellStyle name="Процентный 5 2 2 3 3" xfId="2421" xr:uid="{00000000-0005-0000-0000-00008E180000}"/>
    <cellStyle name="Процентный 5 2 2 4" xfId="1427" xr:uid="{00000000-0005-0000-0000-00008F180000}"/>
    <cellStyle name="Процентный 5 2 2 4 2" xfId="2002" xr:uid="{00000000-0005-0000-0000-000090180000}"/>
    <cellStyle name="Процентный 5 2 2 4 2 2" xfId="7076" xr:uid="{00000000-0005-0000-0000-000091180000}"/>
    <cellStyle name="Процентный 5 2 2 4 3" xfId="2912" xr:uid="{00000000-0005-0000-0000-000092180000}"/>
    <cellStyle name="Процентный 5 2 2 5" xfId="1428" xr:uid="{00000000-0005-0000-0000-000093180000}"/>
    <cellStyle name="Процентный 5 2 2 5 2" xfId="7071" xr:uid="{00000000-0005-0000-0000-000094180000}"/>
    <cellStyle name="Процентный 5 2 2 6" xfId="2297" xr:uid="{00000000-0005-0000-0000-000095180000}"/>
    <cellStyle name="Процентный 5 2 3" xfId="353" xr:uid="{00000000-0005-0000-0000-000096180000}"/>
    <cellStyle name="Процентный 5 2 3 2" xfId="628" xr:uid="{00000000-0005-0000-0000-000097180000}"/>
    <cellStyle name="Процентный 5 2 3 2 2" xfId="1429" xr:uid="{00000000-0005-0000-0000-000098180000}"/>
    <cellStyle name="Процентный 5 2 3 2 2 2" xfId="7078" xr:uid="{00000000-0005-0000-0000-000099180000}"/>
    <cellStyle name="Процентный 5 2 3 2 3" xfId="2582" xr:uid="{00000000-0005-0000-0000-00009A180000}"/>
    <cellStyle name="Процентный 5 2 3 3" xfId="1430" xr:uid="{00000000-0005-0000-0000-00009B180000}"/>
    <cellStyle name="Процентный 5 2 3 3 2" xfId="2003" xr:uid="{00000000-0005-0000-0000-00009C180000}"/>
    <cellStyle name="Процентный 5 2 3 3 2 2" xfId="7079" xr:uid="{00000000-0005-0000-0000-00009D180000}"/>
    <cellStyle name="Процентный 5 2 3 3 3" xfId="2913" xr:uid="{00000000-0005-0000-0000-00009E180000}"/>
    <cellStyle name="Процентный 5 2 3 4" xfId="1431" xr:uid="{00000000-0005-0000-0000-00009F180000}"/>
    <cellStyle name="Процентный 5 2 3 4 2" xfId="7077" xr:uid="{00000000-0005-0000-0000-0000A0180000}"/>
    <cellStyle name="Процентный 5 2 3 5" xfId="2299" xr:uid="{00000000-0005-0000-0000-0000A1180000}"/>
    <cellStyle name="Процентный 5 2 4" xfId="510" xr:uid="{00000000-0005-0000-0000-0000A2180000}"/>
    <cellStyle name="Процентный 5 2 4 2" xfId="1432" xr:uid="{00000000-0005-0000-0000-0000A3180000}"/>
    <cellStyle name="Процентный 5 2 4 2 2" xfId="7080" xr:uid="{00000000-0005-0000-0000-0000A4180000}"/>
    <cellStyle name="Процентный 5 2 4 3" xfId="2420" xr:uid="{00000000-0005-0000-0000-0000A5180000}"/>
    <cellStyle name="Процентный 5 2 5" xfId="1433" xr:uid="{00000000-0005-0000-0000-0000A6180000}"/>
    <cellStyle name="Процентный 5 2 5 2" xfId="2004" xr:uid="{00000000-0005-0000-0000-0000A7180000}"/>
    <cellStyle name="Процентный 5 2 5 2 2" xfId="7081" xr:uid="{00000000-0005-0000-0000-0000A8180000}"/>
    <cellStyle name="Процентный 5 2 5 3" xfId="2914" xr:uid="{00000000-0005-0000-0000-0000A9180000}"/>
    <cellStyle name="Процентный 5 2 6" xfId="1434" xr:uid="{00000000-0005-0000-0000-0000AA180000}"/>
    <cellStyle name="Процентный 5 2 6 2" xfId="7070" xr:uid="{00000000-0005-0000-0000-0000AB180000}"/>
    <cellStyle name="Процентный 5 2 7" xfId="2296" xr:uid="{00000000-0005-0000-0000-0000AC180000}"/>
    <cellStyle name="Процентный 5 3" xfId="217" xr:uid="{00000000-0005-0000-0000-0000AD180000}"/>
    <cellStyle name="Процентный 5 3 2" xfId="218" xr:uid="{00000000-0005-0000-0000-0000AE180000}"/>
    <cellStyle name="Процентный 5 3 2 2" xfId="354" xr:uid="{00000000-0005-0000-0000-0000AF180000}"/>
    <cellStyle name="Процентный 5 3 2 2 2" xfId="629" xr:uid="{00000000-0005-0000-0000-0000B0180000}"/>
    <cellStyle name="Процентный 5 3 2 2 2 2" xfId="1435" xr:uid="{00000000-0005-0000-0000-0000B1180000}"/>
    <cellStyle name="Процентный 5 3 2 2 2 2 2" xfId="7085" xr:uid="{00000000-0005-0000-0000-0000B2180000}"/>
    <cellStyle name="Процентный 5 3 2 2 2 3" xfId="2583" xr:uid="{00000000-0005-0000-0000-0000B3180000}"/>
    <cellStyle name="Процентный 5 3 2 2 3" xfId="1436" xr:uid="{00000000-0005-0000-0000-0000B4180000}"/>
    <cellStyle name="Процентный 5 3 2 2 3 2" xfId="2005" xr:uid="{00000000-0005-0000-0000-0000B5180000}"/>
    <cellStyle name="Процентный 5 3 2 2 3 2 2" xfId="7086" xr:uid="{00000000-0005-0000-0000-0000B6180000}"/>
    <cellStyle name="Процентный 5 3 2 2 3 3" xfId="2915" xr:uid="{00000000-0005-0000-0000-0000B7180000}"/>
    <cellStyle name="Процентный 5 3 2 2 4" xfId="1437" xr:uid="{00000000-0005-0000-0000-0000B8180000}"/>
    <cellStyle name="Процентный 5 3 2 2 4 2" xfId="7084" xr:uid="{00000000-0005-0000-0000-0000B9180000}"/>
    <cellStyle name="Процентный 5 3 2 2 5" xfId="2302" xr:uid="{00000000-0005-0000-0000-0000BA180000}"/>
    <cellStyle name="Процентный 5 3 2 3" xfId="513" xr:uid="{00000000-0005-0000-0000-0000BB180000}"/>
    <cellStyle name="Процентный 5 3 2 3 2" xfId="1438" xr:uid="{00000000-0005-0000-0000-0000BC180000}"/>
    <cellStyle name="Процентный 5 3 2 3 2 2" xfId="6243" xr:uid="{00000000-0005-0000-0000-0000BD180000}"/>
    <cellStyle name="Процентный 5 3 2 3 2 3" xfId="6242" xr:uid="{00000000-0005-0000-0000-0000BE180000}"/>
    <cellStyle name="Процентный 5 3 2 3 3" xfId="6244" xr:uid="{00000000-0005-0000-0000-0000BF180000}"/>
    <cellStyle name="Процентный 5 3 2 3 3 2" xfId="6245" xr:uid="{00000000-0005-0000-0000-0000C0180000}"/>
    <cellStyle name="Процентный 5 3 2 3 3 3" xfId="6246" xr:uid="{00000000-0005-0000-0000-0000C1180000}"/>
    <cellStyle name="Процентный 5 3 2 3 4" xfId="6247" xr:uid="{00000000-0005-0000-0000-0000C2180000}"/>
    <cellStyle name="Процентный 5 3 2 3 5" xfId="6248" xr:uid="{00000000-0005-0000-0000-0000C3180000}"/>
    <cellStyle name="Процентный 5 3 2 3 6" xfId="2423" xr:uid="{00000000-0005-0000-0000-0000C4180000}"/>
    <cellStyle name="Процентный 5 3 2 4" xfId="1439" xr:uid="{00000000-0005-0000-0000-0000C5180000}"/>
    <cellStyle name="Процентный 5 3 2 4 2" xfId="2006" xr:uid="{00000000-0005-0000-0000-0000C6180000}"/>
    <cellStyle name="Процентный 5 3 2 4 2 2" xfId="7087" xr:uid="{00000000-0005-0000-0000-0000C7180000}"/>
    <cellStyle name="Процентный 5 3 2 4 3" xfId="2916" xr:uid="{00000000-0005-0000-0000-0000C8180000}"/>
    <cellStyle name="Процентный 5 3 2 5" xfId="1440" xr:uid="{00000000-0005-0000-0000-0000C9180000}"/>
    <cellStyle name="Процентный 5 3 2 5 2" xfId="7083" xr:uid="{00000000-0005-0000-0000-0000CA180000}"/>
    <cellStyle name="Процентный 5 3 2 6" xfId="2301" xr:uid="{00000000-0005-0000-0000-0000CB180000}"/>
    <cellStyle name="Процентный 5 3 3" xfId="355" xr:uid="{00000000-0005-0000-0000-0000CC180000}"/>
    <cellStyle name="Процентный 5 3 3 2" xfId="630" xr:uid="{00000000-0005-0000-0000-0000CD180000}"/>
    <cellStyle name="Процентный 5 3 3 2 2" xfId="1441" xr:uid="{00000000-0005-0000-0000-0000CE180000}"/>
    <cellStyle name="Процентный 5 3 3 2 2 2" xfId="6249" xr:uid="{00000000-0005-0000-0000-0000CF180000}"/>
    <cellStyle name="Процентный 5 3 3 2 3" xfId="2584" xr:uid="{00000000-0005-0000-0000-0000D0180000}"/>
    <cellStyle name="Процентный 5 3 3 3" xfId="1442" xr:uid="{00000000-0005-0000-0000-0000D1180000}"/>
    <cellStyle name="Процентный 5 3 3 3 2" xfId="2007" xr:uid="{00000000-0005-0000-0000-0000D2180000}"/>
    <cellStyle name="Процентный 5 3 3 3 2 2" xfId="7089" xr:uid="{00000000-0005-0000-0000-0000D3180000}"/>
    <cellStyle name="Процентный 5 3 3 3 3" xfId="2917" xr:uid="{00000000-0005-0000-0000-0000D4180000}"/>
    <cellStyle name="Процентный 5 3 3 4" xfId="1443" xr:uid="{00000000-0005-0000-0000-0000D5180000}"/>
    <cellStyle name="Процентный 5 3 3 4 2" xfId="7088" xr:uid="{00000000-0005-0000-0000-0000D6180000}"/>
    <cellStyle name="Процентный 5 3 3 5" xfId="2303" xr:uid="{00000000-0005-0000-0000-0000D7180000}"/>
    <cellStyle name="Процентный 5 3 4" xfId="512" xr:uid="{00000000-0005-0000-0000-0000D8180000}"/>
    <cellStyle name="Процентный 5 3 4 2" xfId="1444" xr:uid="{00000000-0005-0000-0000-0000D9180000}"/>
    <cellStyle name="Процентный 5 3 4 2 2" xfId="6250" xr:uid="{00000000-0005-0000-0000-0000DA180000}"/>
    <cellStyle name="Процентный 5 3 4 3" xfId="2422" xr:uid="{00000000-0005-0000-0000-0000DB180000}"/>
    <cellStyle name="Процентный 5 3 5" xfId="1445" xr:uid="{00000000-0005-0000-0000-0000DC180000}"/>
    <cellStyle name="Процентный 5 3 5 2" xfId="2008" xr:uid="{00000000-0005-0000-0000-0000DD180000}"/>
    <cellStyle name="Процентный 5 3 5 2 2" xfId="7090" xr:uid="{00000000-0005-0000-0000-0000DE180000}"/>
    <cellStyle name="Процентный 5 3 5 3" xfId="2918" xr:uid="{00000000-0005-0000-0000-0000DF180000}"/>
    <cellStyle name="Процентный 5 3 6" xfId="1446" xr:uid="{00000000-0005-0000-0000-0000E0180000}"/>
    <cellStyle name="Процентный 5 3 6 2" xfId="7082" xr:uid="{00000000-0005-0000-0000-0000E1180000}"/>
    <cellStyle name="Процентный 5 3 7" xfId="2300" xr:uid="{00000000-0005-0000-0000-0000E2180000}"/>
    <cellStyle name="Процентный 5 4" xfId="219" xr:uid="{00000000-0005-0000-0000-0000E3180000}"/>
    <cellStyle name="Процентный 5 4 2" xfId="6251" xr:uid="{00000000-0005-0000-0000-0000E4180000}"/>
    <cellStyle name="Процентный 5 4 2 2" xfId="6252" xr:uid="{00000000-0005-0000-0000-0000E5180000}"/>
    <cellStyle name="Процентный 5 4 3" xfId="6253" xr:uid="{00000000-0005-0000-0000-0000E6180000}"/>
    <cellStyle name="Процентный 5 5" xfId="220" xr:uid="{00000000-0005-0000-0000-0000E7180000}"/>
    <cellStyle name="Процентный 5 5 2" xfId="1447" xr:uid="{00000000-0005-0000-0000-0000E8180000}"/>
    <cellStyle name="Процентный 5 5 2 2" xfId="1448" xr:uid="{00000000-0005-0000-0000-0000E9180000}"/>
    <cellStyle name="Процентный 5 5 2 2 2" xfId="7092" xr:uid="{00000000-0005-0000-0000-0000EA180000}"/>
    <cellStyle name="Процентный 5 5 2 3" xfId="2585" xr:uid="{00000000-0005-0000-0000-0000EB180000}"/>
    <cellStyle name="Процентный 5 5 3" xfId="1449" xr:uid="{00000000-0005-0000-0000-0000EC180000}"/>
    <cellStyle name="Процентный 5 5 4" xfId="1450" xr:uid="{00000000-0005-0000-0000-0000ED180000}"/>
    <cellStyle name="Процентный 5 5 4 2" xfId="7091" xr:uid="{00000000-0005-0000-0000-0000EE180000}"/>
    <cellStyle name="Процентный 5 5 5" xfId="2304" xr:uid="{00000000-0005-0000-0000-0000EF180000}"/>
    <cellStyle name="Процентный 5 6" xfId="221" xr:uid="{00000000-0005-0000-0000-0000F0180000}"/>
    <cellStyle name="Процентный 5 7" xfId="222" xr:uid="{00000000-0005-0000-0000-0000F1180000}"/>
    <cellStyle name="Процентный 5 8" xfId="223" xr:uid="{00000000-0005-0000-0000-0000F2180000}"/>
    <cellStyle name="Процентный 5 9" xfId="224" xr:uid="{00000000-0005-0000-0000-0000F3180000}"/>
    <cellStyle name="Процентный 6" xfId="225" xr:uid="{00000000-0005-0000-0000-0000F4180000}"/>
    <cellStyle name="Процентный 6 2" xfId="226" xr:uid="{00000000-0005-0000-0000-0000F5180000}"/>
    <cellStyle name="Процентный 6 2 2" xfId="356" xr:uid="{00000000-0005-0000-0000-0000F6180000}"/>
    <cellStyle name="Процентный 6 2 2 2" xfId="631" xr:uid="{00000000-0005-0000-0000-0000F7180000}"/>
    <cellStyle name="Процентный 6 2 2 2 2" xfId="1451" xr:uid="{00000000-0005-0000-0000-0000F8180000}"/>
    <cellStyle name="Процентный 6 2 2 2 2 2" xfId="7095" xr:uid="{00000000-0005-0000-0000-0000F9180000}"/>
    <cellStyle name="Процентный 6 2 2 2 3" xfId="2586" xr:uid="{00000000-0005-0000-0000-0000FA180000}"/>
    <cellStyle name="Процентный 6 2 2 3" xfId="1452" xr:uid="{00000000-0005-0000-0000-0000FB180000}"/>
    <cellStyle name="Процентный 6 2 2 3 2" xfId="2009" xr:uid="{00000000-0005-0000-0000-0000FC180000}"/>
    <cellStyle name="Процентный 6 2 2 3 2 2" xfId="7096" xr:uid="{00000000-0005-0000-0000-0000FD180000}"/>
    <cellStyle name="Процентный 6 2 2 3 3" xfId="2919" xr:uid="{00000000-0005-0000-0000-0000FE180000}"/>
    <cellStyle name="Процентный 6 2 2 4" xfId="1453" xr:uid="{00000000-0005-0000-0000-0000FF180000}"/>
    <cellStyle name="Процентный 6 2 2 4 2" xfId="7094" xr:uid="{00000000-0005-0000-0000-000000190000}"/>
    <cellStyle name="Процентный 6 2 2 5" xfId="2306" xr:uid="{00000000-0005-0000-0000-000001190000}"/>
    <cellStyle name="Процентный 6 2 3" xfId="515" xr:uid="{00000000-0005-0000-0000-000002190000}"/>
    <cellStyle name="Процентный 6 2 3 2" xfId="1454" xr:uid="{00000000-0005-0000-0000-000003190000}"/>
    <cellStyle name="Процентный 6 2 3 2 2" xfId="7097" xr:uid="{00000000-0005-0000-0000-000004190000}"/>
    <cellStyle name="Процентный 6 2 3 3" xfId="2424" xr:uid="{00000000-0005-0000-0000-000005190000}"/>
    <cellStyle name="Процентный 6 2 4" xfId="1455" xr:uid="{00000000-0005-0000-0000-000006190000}"/>
    <cellStyle name="Процентный 6 2 4 2" xfId="2010" xr:uid="{00000000-0005-0000-0000-000007190000}"/>
    <cellStyle name="Процентный 6 2 4 2 2" xfId="7098" xr:uid="{00000000-0005-0000-0000-000008190000}"/>
    <cellStyle name="Процентный 6 2 4 3" xfId="2920" xr:uid="{00000000-0005-0000-0000-000009190000}"/>
    <cellStyle name="Процентный 6 2 5" xfId="1456" xr:uid="{00000000-0005-0000-0000-00000A190000}"/>
    <cellStyle name="Процентный 6 2 5 2" xfId="7093" xr:uid="{00000000-0005-0000-0000-00000B190000}"/>
    <cellStyle name="Процентный 6 2 6" xfId="2305" xr:uid="{00000000-0005-0000-0000-00000C190000}"/>
    <cellStyle name="Процентный 6 3" xfId="514" xr:uid="{00000000-0005-0000-0000-00000D190000}"/>
    <cellStyle name="Процентный 6 3 2" xfId="1604" xr:uid="{00000000-0005-0000-0000-00000E190000}"/>
    <cellStyle name="Процентный 6 3 3" xfId="2011" xr:uid="{00000000-0005-0000-0000-00000F190000}"/>
    <cellStyle name="Процентный 6 3 3 2" xfId="7099" xr:uid="{00000000-0005-0000-0000-000010190000}"/>
    <cellStyle name="Процентный 6 3 4" xfId="2643" xr:uid="{00000000-0005-0000-0000-000011190000}"/>
    <cellStyle name="Процентный 6 4" xfId="1457" xr:uid="{00000000-0005-0000-0000-000012190000}"/>
    <cellStyle name="Процентный 6 4 2" xfId="2012" xr:uid="{00000000-0005-0000-0000-000013190000}"/>
    <cellStyle name="Процентный 6 4 2 2" xfId="7100" xr:uid="{00000000-0005-0000-0000-000014190000}"/>
    <cellStyle name="Процентный 6 4 3" xfId="2921" xr:uid="{00000000-0005-0000-0000-000015190000}"/>
    <cellStyle name="Процентный 6 5" xfId="1600" xr:uid="{00000000-0005-0000-0000-000016190000}"/>
    <cellStyle name="Процентный 7" xfId="227" xr:uid="{00000000-0005-0000-0000-000017190000}"/>
    <cellStyle name="Процентный 7 2" xfId="357" xr:uid="{00000000-0005-0000-0000-000018190000}"/>
    <cellStyle name="Процентный 7 2 2" xfId="632" xr:uid="{00000000-0005-0000-0000-000019190000}"/>
    <cellStyle name="Процентный 7 2 2 2" xfId="1458" xr:uid="{00000000-0005-0000-0000-00001A190000}"/>
    <cellStyle name="Процентный 7 2 2 2 2" xfId="6254" xr:uid="{00000000-0005-0000-0000-00001B190000}"/>
    <cellStyle name="Процентный 7 2 2 3" xfId="2587" xr:uid="{00000000-0005-0000-0000-00001C190000}"/>
    <cellStyle name="Процентный 7 2 3" xfId="1459" xr:uid="{00000000-0005-0000-0000-00001D190000}"/>
    <cellStyle name="Процентный 7 2 3 2" xfId="2013" xr:uid="{00000000-0005-0000-0000-00001E190000}"/>
    <cellStyle name="Процентный 7 2 3 2 2" xfId="7103" xr:uid="{00000000-0005-0000-0000-00001F190000}"/>
    <cellStyle name="Процентный 7 2 3 3" xfId="2922" xr:uid="{00000000-0005-0000-0000-000020190000}"/>
    <cellStyle name="Процентный 7 2 4" xfId="1460" xr:uid="{00000000-0005-0000-0000-000021190000}"/>
    <cellStyle name="Процентный 7 2 4 2" xfId="7102" xr:uid="{00000000-0005-0000-0000-000022190000}"/>
    <cellStyle name="Процентный 7 2 5" xfId="2308" xr:uid="{00000000-0005-0000-0000-000023190000}"/>
    <cellStyle name="Процентный 7 3" xfId="516" xr:uid="{00000000-0005-0000-0000-000024190000}"/>
    <cellStyle name="Процентный 7 3 2" xfId="1461" xr:uid="{00000000-0005-0000-0000-000025190000}"/>
    <cellStyle name="Процентный 7 3 2 2" xfId="7104" xr:uid="{00000000-0005-0000-0000-000026190000}"/>
    <cellStyle name="Процентный 7 3 3" xfId="2425" xr:uid="{00000000-0005-0000-0000-000027190000}"/>
    <cellStyle name="Процентный 7 4" xfId="1462" xr:uid="{00000000-0005-0000-0000-000028190000}"/>
    <cellStyle name="Процентный 7 4 2" xfId="2014" xr:uid="{00000000-0005-0000-0000-000029190000}"/>
    <cellStyle name="Процентный 7 4 2 2" xfId="7105" xr:uid="{00000000-0005-0000-0000-00002A190000}"/>
    <cellStyle name="Процентный 7 4 3" xfId="2923" xr:uid="{00000000-0005-0000-0000-00002B190000}"/>
    <cellStyle name="Процентный 7 5" xfId="1463" xr:uid="{00000000-0005-0000-0000-00002C190000}"/>
    <cellStyle name="Процентный 7 5 2" xfId="7101" xr:uid="{00000000-0005-0000-0000-00002D190000}"/>
    <cellStyle name="Процентный 7 6" xfId="2307" xr:uid="{00000000-0005-0000-0000-00002E190000}"/>
    <cellStyle name="Процентный 8" xfId="228" xr:uid="{00000000-0005-0000-0000-00002F190000}"/>
    <cellStyle name="Процентный 8 2" xfId="358" xr:uid="{00000000-0005-0000-0000-000030190000}"/>
    <cellStyle name="Процентный 8 2 2" xfId="633" xr:uid="{00000000-0005-0000-0000-000031190000}"/>
    <cellStyle name="Процентный 8 2 2 2" xfId="1464" xr:uid="{00000000-0005-0000-0000-000032190000}"/>
    <cellStyle name="Процентный 8 2 2 2 2" xfId="7108" xr:uid="{00000000-0005-0000-0000-000033190000}"/>
    <cellStyle name="Процентный 8 2 2 3" xfId="2588" xr:uid="{00000000-0005-0000-0000-000034190000}"/>
    <cellStyle name="Процентный 8 2 3" xfId="1465" xr:uid="{00000000-0005-0000-0000-000035190000}"/>
    <cellStyle name="Процентный 8 2 3 2" xfId="2015" xr:uid="{00000000-0005-0000-0000-000036190000}"/>
    <cellStyle name="Процентный 8 2 3 2 2" xfId="7109" xr:uid="{00000000-0005-0000-0000-000037190000}"/>
    <cellStyle name="Процентный 8 2 3 3" xfId="2924" xr:uid="{00000000-0005-0000-0000-000038190000}"/>
    <cellStyle name="Процентный 8 2 4" xfId="1466" xr:uid="{00000000-0005-0000-0000-000039190000}"/>
    <cellStyle name="Процентный 8 2 4 2" xfId="7107" xr:uid="{00000000-0005-0000-0000-00003A190000}"/>
    <cellStyle name="Процентный 8 2 5" xfId="2310" xr:uid="{00000000-0005-0000-0000-00003B190000}"/>
    <cellStyle name="Процентный 8 3" xfId="517" xr:uid="{00000000-0005-0000-0000-00003C190000}"/>
    <cellStyle name="Процентный 8 3 2" xfId="1467" xr:uid="{00000000-0005-0000-0000-00003D190000}"/>
    <cellStyle name="Процентный 8 3 2 2" xfId="7110" xr:uid="{00000000-0005-0000-0000-00003E190000}"/>
    <cellStyle name="Процентный 8 3 3" xfId="2426" xr:uid="{00000000-0005-0000-0000-00003F190000}"/>
    <cellStyle name="Процентный 8 4" xfId="1468" xr:uid="{00000000-0005-0000-0000-000040190000}"/>
    <cellStyle name="Процентный 8 4 2" xfId="2016" xr:uid="{00000000-0005-0000-0000-000041190000}"/>
    <cellStyle name="Процентный 8 4 2 2" xfId="7111" xr:uid="{00000000-0005-0000-0000-000042190000}"/>
    <cellStyle name="Процентный 8 4 3" xfId="2925" xr:uid="{00000000-0005-0000-0000-000043190000}"/>
    <cellStyle name="Процентный 8 5" xfId="1469" xr:uid="{00000000-0005-0000-0000-000044190000}"/>
    <cellStyle name="Процентный 8 5 2" xfId="7106" xr:uid="{00000000-0005-0000-0000-000045190000}"/>
    <cellStyle name="Процентный 8 6" xfId="2309" xr:uid="{00000000-0005-0000-0000-000046190000}"/>
    <cellStyle name="Процентный 9" xfId="229" xr:uid="{00000000-0005-0000-0000-000047190000}"/>
    <cellStyle name="Процентный 9 2" xfId="230" xr:uid="{00000000-0005-0000-0000-000048190000}"/>
    <cellStyle name="Процентный 9 2 2" xfId="359" xr:uid="{00000000-0005-0000-0000-000049190000}"/>
    <cellStyle name="Процентный 9 2 2 2" xfId="634" xr:uid="{00000000-0005-0000-0000-00004A190000}"/>
    <cellStyle name="Процентный 9 2 2 2 2" xfId="1470" xr:uid="{00000000-0005-0000-0000-00004B190000}"/>
    <cellStyle name="Процентный 9 2 2 2 2 2" xfId="7115" xr:uid="{00000000-0005-0000-0000-00004C190000}"/>
    <cellStyle name="Процентный 9 2 2 2 3" xfId="2589" xr:uid="{00000000-0005-0000-0000-00004D190000}"/>
    <cellStyle name="Процентный 9 2 2 3" xfId="1471" xr:uid="{00000000-0005-0000-0000-00004E190000}"/>
    <cellStyle name="Процентный 9 2 2 3 2" xfId="2017" xr:uid="{00000000-0005-0000-0000-00004F190000}"/>
    <cellStyle name="Процентный 9 2 2 3 2 2" xfId="7116" xr:uid="{00000000-0005-0000-0000-000050190000}"/>
    <cellStyle name="Процентный 9 2 2 3 3" xfId="2926" xr:uid="{00000000-0005-0000-0000-000051190000}"/>
    <cellStyle name="Процентный 9 2 2 4" xfId="1472" xr:uid="{00000000-0005-0000-0000-000052190000}"/>
    <cellStyle name="Процентный 9 2 2 4 2" xfId="7114" xr:uid="{00000000-0005-0000-0000-000053190000}"/>
    <cellStyle name="Процентный 9 2 2 5" xfId="2313" xr:uid="{00000000-0005-0000-0000-000054190000}"/>
    <cellStyle name="Процентный 9 2 3" xfId="519" xr:uid="{00000000-0005-0000-0000-000055190000}"/>
    <cellStyle name="Процентный 9 2 3 2" xfId="1473" xr:uid="{00000000-0005-0000-0000-000056190000}"/>
    <cellStyle name="Процентный 9 2 3 2 2" xfId="7117" xr:uid="{00000000-0005-0000-0000-000057190000}"/>
    <cellStyle name="Процентный 9 2 3 3" xfId="2428" xr:uid="{00000000-0005-0000-0000-000058190000}"/>
    <cellStyle name="Процентный 9 2 4" xfId="1474" xr:uid="{00000000-0005-0000-0000-000059190000}"/>
    <cellStyle name="Процентный 9 2 4 2" xfId="2018" xr:uid="{00000000-0005-0000-0000-00005A190000}"/>
    <cellStyle name="Процентный 9 2 4 2 2" xfId="7118" xr:uid="{00000000-0005-0000-0000-00005B190000}"/>
    <cellStyle name="Процентный 9 2 4 3" xfId="2927" xr:uid="{00000000-0005-0000-0000-00005C190000}"/>
    <cellStyle name="Процентный 9 2 5" xfId="1475" xr:uid="{00000000-0005-0000-0000-00005D190000}"/>
    <cellStyle name="Процентный 9 2 5 2" xfId="7113" xr:uid="{00000000-0005-0000-0000-00005E190000}"/>
    <cellStyle name="Процентный 9 2 6" xfId="2312" xr:uid="{00000000-0005-0000-0000-00005F190000}"/>
    <cellStyle name="Процентный 9 3" xfId="360" xr:uid="{00000000-0005-0000-0000-000060190000}"/>
    <cellStyle name="Процентный 9 3 2" xfId="635" xr:uid="{00000000-0005-0000-0000-000061190000}"/>
    <cellStyle name="Процентный 9 3 2 2" xfId="1476" xr:uid="{00000000-0005-0000-0000-000062190000}"/>
    <cellStyle name="Процентный 9 3 2 2 2" xfId="7120" xr:uid="{00000000-0005-0000-0000-000063190000}"/>
    <cellStyle name="Процентный 9 3 2 3" xfId="2590" xr:uid="{00000000-0005-0000-0000-000064190000}"/>
    <cellStyle name="Процентный 9 3 3" xfId="1477" xr:uid="{00000000-0005-0000-0000-000065190000}"/>
    <cellStyle name="Процентный 9 3 3 2" xfId="2019" xr:uid="{00000000-0005-0000-0000-000066190000}"/>
    <cellStyle name="Процентный 9 3 3 2 2" xfId="7121" xr:uid="{00000000-0005-0000-0000-000067190000}"/>
    <cellStyle name="Процентный 9 3 3 3" xfId="2928" xr:uid="{00000000-0005-0000-0000-000068190000}"/>
    <cellStyle name="Процентный 9 3 4" xfId="1478" xr:uid="{00000000-0005-0000-0000-000069190000}"/>
    <cellStyle name="Процентный 9 3 4 2" xfId="7119" xr:uid="{00000000-0005-0000-0000-00006A190000}"/>
    <cellStyle name="Процентный 9 3 5" xfId="2314" xr:uid="{00000000-0005-0000-0000-00006B190000}"/>
    <cellStyle name="Процентный 9 4" xfId="518" xr:uid="{00000000-0005-0000-0000-00006C190000}"/>
    <cellStyle name="Процентный 9 4 2" xfId="1479" xr:uid="{00000000-0005-0000-0000-00006D190000}"/>
    <cellStyle name="Процентный 9 4 2 2" xfId="7122" xr:uid="{00000000-0005-0000-0000-00006E190000}"/>
    <cellStyle name="Процентный 9 4 3" xfId="2427" xr:uid="{00000000-0005-0000-0000-00006F190000}"/>
    <cellStyle name="Процентный 9 5" xfId="1480" xr:uid="{00000000-0005-0000-0000-000070190000}"/>
    <cellStyle name="Процентный 9 5 2" xfId="2020" xr:uid="{00000000-0005-0000-0000-000071190000}"/>
    <cellStyle name="Процентный 9 5 2 2" xfId="7123" xr:uid="{00000000-0005-0000-0000-000072190000}"/>
    <cellStyle name="Процентный 9 5 3" xfId="2929" xr:uid="{00000000-0005-0000-0000-000073190000}"/>
    <cellStyle name="Процентный 9 6" xfId="1481" xr:uid="{00000000-0005-0000-0000-000074190000}"/>
    <cellStyle name="Процентный 9 6 2" xfId="7112" xr:uid="{00000000-0005-0000-0000-000075190000}"/>
    <cellStyle name="Процентный 9 7" xfId="2311" xr:uid="{00000000-0005-0000-0000-000076190000}"/>
    <cellStyle name="Финансовый" xfId="1593" builtinId="3"/>
    <cellStyle name="Финансовый 10" xfId="662" xr:uid="{00000000-0005-0000-0000-000078190000}"/>
    <cellStyle name="Финансовый 10 2" xfId="1665" xr:uid="{00000000-0005-0000-0000-000079190000}"/>
    <cellStyle name="Финансовый 10 2 2" xfId="6257" xr:uid="{00000000-0005-0000-0000-00007A190000}"/>
    <cellStyle name="Финансовый 10 2 2 2" xfId="6258" xr:uid="{00000000-0005-0000-0000-00007B190000}"/>
    <cellStyle name="Финансовый 10 2 3" xfId="6259" xr:uid="{00000000-0005-0000-0000-00007C190000}"/>
    <cellStyle name="Финансовый 10 2 4" xfId="6256" xr:uid="{00000000-0005-0000-0000-00007D190000}"/>
    <cellStyle name="Финансовый 10 2 5" xfId="2063" xr:uid="{00000000-0005-0000-0000-00007E190000}"/>
    <cellStyle name="Финансовый 10 3" xfId="6260" xr:uid="{00000000-0005-0000-0000-00007F190000}"/>
    <cellStyle name="Финансовый 10 3 2" xfId="6261" xr:uid="{00000000-0005-0000-0000-000080190000}"/>
    <cellStyle name="Финансовый 10 4" xfId="6262" xr:uid="{00000000-0005-0000-0000-000081190000}"/>
    <cellStyle name="Финансовый 10 4 2" xfId="6263" xr:uid="{00000000-0005-0000-0000-000082190000}"/>
    <cellStyle name="Финансовый 10 5" xfId="6264" xr:uid="{00000000-0005-0000-0000-000083190000}"/>
    <cellStyle name="Финансовый 10 5 2" xfId="6265" xr:uid="{00000000-0005-0000-0000-000084190000}"/>
    <cellStyle name="Финансовый 10 6" xfId="6266" xr:uid="{00000000-0005-0000-0000-000085190000}"/>
    <cellStyle name="Финансовый 10 7" xfId="7124" xr:uid="{00000000-0005-0000-0000-000086190000}"/>
    <cellStyle name="Финансовый 10 8" xfId="6255" xr:uid="{00000000-0005-0000-0000-000087190000}"/>
    <cellStyle name="Финансовый 11" xfId="1595" xr:uid="{00000000-0005-0000-0000-000088190000}"/>
    <cellStyle name="Финансовый 11 2" xfId="6268" xr:uid="{00000000-0005-0000-0000-000089190000}"/>
    <cellStyle name="Финансовый 11 2 2" xfId="6269" xr:uid="{00000000-0005-0000-0000-00008A190000}"/>
    <cellStyle name="Финансовый 11 3" xfId="6270" xr:uid="{00000000-0005-0000-0000-00008B190000}"/>
    <cellStyle name="Финансовый 11 3 2" xfId="6271" xr:uid="{00000000-0005-0000-0000-00008C190000}"/>
    <cellStyle name="Финансовый 11 4" xfId="6272" xr:uid="{00000000-0005-0000-0000-00008D190000}"/>
    <cellStyle name="Финансовый 11 5" xfId="6267" xr:uid="{00000000-0005-0000-0000-00008E190000}"/>
    <cellStyle name="Финансовый 11 6" xfId="1701" xr:uid="{00000000-0005-0000-0000-00008F190000}"/>
    <cellStyle name="Финансовый 12" xfId="1658" xr:uid="{00000000-0005-0000-0000-000090190000}"/>
    <cellStyle name="Финансовый 12 2" xfId="6274" xr:uid="{00000000-0005-0000-0000-000091190000}"/>
    <cellStyle name="Финансовый 12 3" xfId="7193" xr:uid="{00000000-0005-0000-0000-000092190000}"/>
    <cellStyle name="Финансовый 12 4" xfId="6273" xr:uid="{00000000-0005-0000-0000-000093190000}"/>
    <cellStyle name="Финансовый 12 5" xfId="2059" xr:uid="{00000000-0005-0000-0000-000094190000}"/>
    <cellStyle name="Финансовый 13" xfId="2061" xr:uid="{00000000-0005-0000-0000-000095190000}"/>
    <cellStyle name="Финансовый 13 2" xfId="6276" xr:uid="{00000000-0005-0000-0000-000096190000}"/>
    <cellStyle name="Финансовый 13 2 2" xfId="6277" xr:uid="{00000000-0005-0000-0000-000097190000}"/>
    <cellStyle name="Финансовый 13 2 2 2" xfId="6278" xr:uid="{00000000-0005-0000-0000-000098190000}"/>
    <cellStyle name="Финансовый 13 2 2 3" xfId="6279" xr:uid="{00000000-0005-0000-0000-000099190000}"/>
    <cellStyle name="Финансовый 13 2 3" xfId="6280" xr:uid="{00000000-0005-0000-0000-00009A190000}"/>
    <cellStyle name="Финансовый 13 3" xfId="6281" xr:uid="{00000000-0005-0000-0000-00009B190000}"/>
    <cellStyle name="Финансовый 13 4" xfId="7194" xr:uid="{00000000-0005-0000-0000-00009C190000}"/>
    <cellStyle name="Финансовый 13 5" xfId="6275" xr:uid="{00000000-0005-0000-0000-00009D190000}"/>
    <cellStyle name="Финансовый 14" xfId="6282" xr:uid="{00000000-0005-0000-0000-00009E190000}"/>
    <cellStyle name="Финансовый 14 2" xfId="6283" xr:uid="{00000000-0005-0000-0000-00009F190000}"/>
    <cellStyle name="Финансовый 15" xfId="6284" xr:uid="{00000000-0005-0000-0000-0000A0190000}"/>
    <cellStyle name="Финансовый 15 2" xfId="6285" xr:uid="{00000000-0005-0000-0000-0000A1190000}"/>
    <cellStyle name="Финансовый 16" xfId="6286" xr:uid="{00000000-0005-0000-0000-0000A2190000}"/>
    <cellStyle name="Финансовый 16 2" xfId="6287" xr:uid="{00000000-0005-0000-0000-0000A3190000}"/>
    <cellStyle name="Финансовый 16 3" xfId="6288" xr:uid="{00000000-0005-0000-0000-0000A4190000}"/>
    <cellStyle name="Финансовый 17" xfId="6289" xr:uid="{00000000-0005-0000-0000-0000A5190000}"/>
    <cellStyle name="Финансовый 17 2" xfId="6290" xr:uid="{00000000-0005-0000-0000-0000A6190000}"/>
    <cellStyle name="Финансовый 17 3" xfId="6291" xr:uid="{00000000-0005-0000-0000-0000A7190000}"/>
    <cellStyle name="Финансовый 18" xfId="6292" xr:uid="{00000000-0005-0000-0000-0000A8190000}"/>
    <cellStyle name="Финансовый 18 2" xfId="6293" xr:uid="{00000000-0005-0000-0000-0000A9190000}"/>
    <cellStyle name="Финансовый 19" xfId="6294" xr:uid="{00000000-0005-0000-0000-0000AA190000}"/>
    <cellStyle name="Финансовый 19 2" xfId="6295" xr:uid="{00000000-0005-0000-0000-0000AB190000}"/>
    <cellStyle name="Финансовый 2" xfId="231" xr:uid="{00000000-0005-0000-0000-0000AC190000}"/>
    <cellStyle name="Финансовый 2 10" xfId="1482" xr:uid="{00000000-0005-0000-0000-0000AD190000}"/>
    <cellStyle name="Финансовый 2 10 2" xfId="1483" xr:uid="{00000000-0005-0000-0000-0000AE190000}"/>
    <cellStyle name="Финансовый 2 10 2 2" xfId="6296" xr:uid="{00000000-0005-0000-0000-0000AF190000}"/>
    <cellStyle name="Финансовый 2 10 3" xfId="2930" xr:uid="{00000000-0005-0000-0000-0000B0190000}"/>
    <cellStyle name="Финансовый 2 11" xfId="1484" xr:uid="{00000000-0005-0000-0000-0000B1190000}"/>
    <cellStyle name="Финансовый 2 12" xfId="1485" xr:uid="{00000000-0005-0000-0000-0000B2190000}"/>
    <cellStyle name="Финансовый 2 12 2" xfId="1674" xr:uid="{00000000-0005-0000-0000-0000B3190000}"/>
    <cellStyle name="Финансовый 2 12 2 2" xfId="7125" xr:uid="{00000000-0005-0000-0000-0000B4190000}"/>
    <cellStyle name="Финансовый 2 13" xfId="2315" xr:uid="{00000000-0005-0000-0000-0000B5190000}"/>
    <cellStyle name="Финансовый 2 2" xfId="232" xr:uid="{00000000-0005-0000-0000-0000B6190000}"/>
    <cellStyle name="Финансовый 2 2 10" xfId="6297" xr:uid="{00000000-0005-0000-0000-0000B7190000}"/>
    <cellStyle name="Финансовый 2 2 11" xfId="2316" xr:uid="{00000000-0005-0000-0000-0000B8190000}"/>
    <cellStyle name="Финансовый 2 2 2" xfId="233" xr:uid="{00000000-0005-0000-0000-0000B9190000}"/>
    <cellStyle name="Финансовый 2 2 2 10" xfId="6298" xr:uid="{00000000-0005-0000-0000-0000BA190000}"/>
    <cellStyle name="Финансовый 2 2 2 11" xfId="6299" xr:uid="{00000000-0005-0000-0000-0000BB190000}"/>
    <cellStyle name="Финансовый 2 2 2 12" xfId="2317" xr:uid="{00000000-0005-0000-0000-0000BC190000}"/>
    <cellStyle name="Финансовый 2 2 2 2" xfId="361" xr:uid="{00000000-0005-0000-0000-0000BD190000}"/>
    <cellStyle name="Финансовый 2 2 2 2 2" xfId="636" xr:uid="{00000000-0005-0000-0000-0000BE190000}"/>
    <cellStyle name="Финансовый 2 2 2 2 2 2" xfId="1486" xr:uid="{00000000-0005-0000-0000-0000BF190000}"/>
    <cellStyle name="Финансовый 2 2 2 2 2 2 2" xfId="6301" xr:uid="{00000000-0005-0000-0000-0000C0190000}"/>
    <cellStyle name="Финансовый 2 2 2 2 2 2 3" xfId="6300" xr:uid="{00000000-0005-0000-0000-0000C1190000}"/>
    <cellStyle name="Финансовый 2 2 2 2 2 3" xfId="6302" xr:uid="{00000000-0005-0000-0000-0000C2190000}"/>
    <cellStyle name="Финансовый 2 2 2 2 2 4" xfId="6303" xr:uid="{00000000-0005-0000-0000-0000C3190000}"/>
    <cellStyle name="Финансовый 2 2 2 2 2 5" xfId="2591" xr:uid="{00000000-0005-0000-0000-0000C4190000}"/>
    <cellStyle name="Финансовый 2 2 2 2 3" xfId="1487" xr:uid="{00000000-0005-0000-0000-0000C5190000}"/>
    <cellStyle name="Финансовый 2 2 2 2 3 2" xfId="2021" xr:uid="{00000000-0005-0000-0000-0000C6190000}"/>
    <cellStyle name="Финансовый 2 2 2 2 3 2 2" xfId="7127" xr:uid="{00000000-0005-0000-0000-0000C7190000}"/>
    <cellStyle name="Финансовый 2 2 2 2 3 3" xfId="2931" xr:uid="{00000000-0005-0000-0000-0000C8190000}"/>
    <cellStyle name="Финансовый 2 2 2 2 4" xfId="1488" xr:uid="{00000000-0005-0000-0000-0000C9190000}"/>
    <cellStyle name="Финансовый 2 2 2 2 4 2" xfId="7126" xr:uid="{00000000-0005-0000-0000-0000CA190000}"/>
    <cellStyle name="Финансовый 2 2 2 2 5" xfId="2318" xr:uid="{00000000-0005-0000-0000-0000CB190000}"/>
    <cellStyle name="Финансовый 2 2 2 3" xfId="521" xr:uid="{00000000-0005-0000-0000-0000CC190000}"/>
    <cellStyle name="Финансовый 2 2 2 3 2" xfId="1489" xr:uid="{00000000-0005-0000-0000-0000CD190000}"/>
    <cellStyle name="Финансовый 2 2 2 3 2 2" xfId="6305" xr:uid="{00000000-0005-0000-0000-0000CE190000}"/>
    <cellStyle name="Финансовый 2 2 2 3 2 2 2" xfId="6306" xr:uid="{00000000-0005-0000-0000-0000CF190000}"/>
    <cellStyle name="Финансовый 2 2 2 3 2 3" xfId="6307" xr:uid="{00000000-0005-0000-0000-0000D0190000}"/>
    <cellStyle name="Финансовый 2 2 2 3 2 4" xfId="6308" xr:uid="{00000000-0005-0000-0000-0000D1190000}"/>
    <cellStyle name="Финансовый 2 2 2 3 2 5" xfId="6304" xr:uid="{00000000-0005-0000-0000-0000D2190000}"/>
    <cellStyle name="Финансовый 2 2 2 3 3" xfId="6309" xr:uid="{00000000-0005-0000-0000-0000D3190000}"/>
    <cellStyle name="Финансовый 2 2 2 3 4" xfId="2430" xr:uid="{00000000-0005-0000-0000-0000D4190000}"/>
    <cellStyle name="Финансовый 2 2 2 4" xfId="1490" xr:uid="{00000000-0005-0000-0000-0000D5190000}"/>
    <cellStyle name="Финансовый 2 2 2 4 2" xfId="2022" xr:uid="{00000000-0005-0000-0000-0000D6190000}"/>
    <cellStyle name="Финансовый 2 2 2 4 2 2" xfId="6310" xr:uid="{00000000-0005-0000-0000-0000D7190000}"/>
    <cellStyle name="Финансовый 2 2 2 4 3" xfId="2932" xr:uid="{00000000-0005-0000-0000-0000D8190000}"/>
    <cellStyle name="Финансовый 2 2 2 5" xfId="1491" xr:uid="{00000000-0005-0000-0000-0000D9190000}"/>
    <cellStyle name="Финансовый 2 2 2 5 2" xfId="6312" xr:uid="{00000000-0005-0000-0000-0000DA190000}"/>
    <cellStyle name="Финансовый 2 2 2 5 2 2" xfId="6313" xr:uid="{00000000-0005-0000-0000-0000DB190000}"/>
    <cellStyle name="Финансовый 2 2 2 5 3" xfId="6314" xr:uid="{00000000-0005-0000-0000-0000DC190000}"/>
    <cellStyle name="Финансовый 2 2 2 5 4" xfId="6311" xr:uid="{00000000-0005-0000-0000-0000DD190000}"/>
    <cellStyle name="Финансовый 2 2 2 6" xfId="6315" xr:uid="{00000000-0005-0000-0000-0000DE190000}"/>
    <cellStyle name="Финансовый 2 2 2 6 2" xfId="6316" xr:uid="{00000000-0005-0000-0000-0000DF190000}"/>
    <cellStyle name="Финансовый 2 2 2 7" xfId="6317" xr:uid="{00000000-0005-0000-0000-0000E0190000}"/>
    <cellStyle name="Финансовый 2 2 2 7 2" xfId="6318" xr:uid="{00000000-0005-0000-0000-0000E1190000}"/>
    <cellStyle name="Финансовый 2 2 2 8" xfId="6319" xr:uid="{00000000-0005-0000-0000-0000E2190000}"/>
    <cellStyle name="Финансовый 2 2 2 8 2" xfId="6320" xr:uid="{00000000-0005-0000-0000-0000E3190000}"/>
    <cellStyle name="Финансовый 2 2 2 9" xfId="6321" xr:uid="{00000000-0005-0000-0000-0000E4190000}"/>
    <cellStyle name="Финансовый 2 2 3" xfId="362" xr:uid="{00000000-0005-0000-0000-0000E5190000}"/>
    <cellStyle name="Финансовый 2 2 3 2" xfId="637" xr:uid="{00000000-0005-0000-0000-0000E6190000}"/>
    <cellStyle name="Финансовый 2 2 3 2 2" xfId="1492" xr:uid="{00000000-0005-0000-0000-0000E7190000}"/>
    <cellStyle name="Финансовый 2 2 3 2 2 2" xfId="6322" xr:uid="{00000000-0005-0000-0000-0000E8190000}"/>
    <cellStyle name="Финансовый 2 2 3 2 3" xfId="2592" xr:uid="{00000000-0005-0000-0000-0000E9190000}"/>
    <cellStyle name="Финансовый 2 2 3 3" xfId="1493" xr:uid="{00000000-0005-0000-0000-0000EA190000}"/>
    <cellStyle name="Финансовый 2 2 3 3 2" xfId="2023" xr:uid="{00000000-0005-0000-0000-0000EB190000}"/>
    <cellStyle name="Финансовый 2 2 3 3 2 2" xfId="6324" xr:uid="{00000000-0005-0000-0000-0000EC190000}"/>
    <cellStyle name="Финансовый 2 2 3 3 2 3" xfId="6325" xr:uid="{00000000-0005-0000-0000-0000ED190000}"/>
    <cellStyle name="Финансовый 2 2 3 3 2 4" xfId="6323" xr:uid="{00000000-0005-0000-0000-0000EE190000}"/>
    <cellStyle name="Финансовый 2 2 3 3 3" xfId="6326" xr:uid="{00000000-0005-0000-0000-0000EF190000}"/>
    <cellStyle name="Финансовый 2 2 3 3 4" xfId="2933" xr:uid="{00000000-0005-0000-0000-0000F0190000}"/>
    <cellStyle name="Финансовый 2 2 3 4" xfId="1494" xr:uid="{00000000-0005-0000-0000-0000F1190000}"/>
    <cellStyle name="Финансовый 2 2 3 4 2" xfId="6328" xr:uid="{00000000-0005-0000-0000-0000F2190000}"/>
    <cellStyle name="Финансовый 2 2 3 4 3" xfId="6327" xr:uid="{00000000-0005-0000-0000-0000F3190000}"/>
    <cellStyle name="Финансовый 2 2 3 5" xfId="6329" xr:uid="{00000000-0005-0000-0000-0000F4190000}"/>
    <cellStyle name="Финансовый 2 2 3 6" xfId="6330" xr:uid="{00000000-0005-0000-0000-0000F5190000}"/>
    <cellStyle name="Финансовый 2 2 3 7" xfId="2319" xr:uid="{00000000-0005-0000-0000-0000F6190000}"/>
    <cellStyle name="Финансовый 2 2 4" xfId="520" xr:uid="{00000000-0005-0000-0000-0000F7190000}"/>
    <cellStyle name="Финансовый 2 2 4 2" xfId="1495" xr:uid="{00000000-0005-0000-0000-0000F8190000}"/>
    <cellStyle name="Финансовый 2 2 4 2 2" xfId="6332" xr:uid="{00000000-0005-0000-0000-0000F9190000}"/>
    <cellStyle name="Финансовый 2 2 4 2 3" xfId="6331" xr:uid="{00000000-0005-0000-0000-0000FA190000}"/>
    <cellStyle name="Финансовый 2 2 4 3" xfId="6333" xr:uid="{00000000-0005-0000-0000-0000FB190000}"/>
    <cellStyle name="Финансовый 2 2 4 4" xfId="2429" xr:uid="{00000000-0005-0000-0000-0000FC190000}"/>
    <cellStyle name="Финансовый 2 2 5" xfId="1496" xr:uid="{00000000-0005-0000-0000-0000FD190000}"/>
    <cellStyle name="Финансовый 2 2 5 2" xfId="2024" xr:uid="{00000000-0005-0000-0000-0000FE190000}"/>
    <cellStyle name="Финансовый 2 2 5 2 2" xfId="7128" xr:uid="{00000000-0005-0000-0000-0000FF190000}"/>
    <cellStyle name="Финансовый 2 2 5 3" xfId="2934" xr:uid="{00000000-0005-0000-0000-0000001A0000}"/>
    <cellStyle name="Финансовый 2 2 6" xfId="1497" xr:uid="{00000000-0005-0000-0000-0000011A0000}"/>
    <cellStyle name="Финансовый 2 2 6 2" xfId="6335" xr:uid="{00000000-0005-0000-0000-0000021A0000}"/>
    <cellStyle name="Финансовый 2 2 6 2 2" xfId="6336" xr:uid="{00000000-0005-0000-0000-0000031A0000}"/>
    <cellStyle name="Финансовый 2 2 6 2 2 2" xfId="6337" xr:uid="{00000000-0005-0000-0000-0000041A0000}"/>
    <cellStyle name="Финансовый 2 2 6 2 3" xfId="6338" xr:uid="{00000000-0005-0000-0000-0000051A0000}"/>
    <cellStyle name="Финансовый 2 2 6 3" xfId="6339" xr:uid="{00000000-0005-0000-0000-0000061A0000}"/>
    <cellStyle name="Финансовый 2 2 6 4" xfId="6334" xr:uid="{00000000-0005-0000-0000-0000071A0000}"/>
    <cellStyle name="Финансовый 2 2 7" xfId="6340" xr:uid="{00000000-0005-0000-0000-0000081A0000}"/>
    <cellStyle name="Финансовый 2 2 7 2" xfId="6341" xr:uid="{00000000-0005-0000-0000-0000091A0000}"/>
    <cellStyle name="Финансовый 2 2 7 2 2" xfId="6342" xr:uid="{00000000-0005-0000-0000-00000A1A0000}"/>
    <cellStyle name="Финансовый 2 2 7 3" xfId="6343" xr:uid="{00000000-0005-0000-0000-00000B1A0000}"/>
    <cellStyle name="Финансовый 2 2 8" xfId="6344" xr:uid="{00000000-0005-0000-0000-00000C1A0000}"/>
    <cellStyle name="Финансовый 2 2 8 2" xfId="6345" xr:uid="{00000000-0005-0000-0000-00000D1A0000}"/>
    <cellStyle name="Финансовый 2 2 8 3" xfId="6346" xr:uid="{00000000-0005-0000-0000-00000E1A0000}"/>
    <cellStyle name="Финансовый 2 2 9" xfId="6347" xr:uid="{00000000-0005-0000-0000-00000F1A0000}"/>
    <cellStyle name="Финансовый 2 3" xfId="234" xr:uid="{00000000-0005-0000-0000-0000101A0000}"/>
    <cellStyle name="Финансовый 2 3 2" xfId="235" xr:uid="{00000000-0005-0000-0000-0000111A0000}"/>
    <cellStyle name="Финансовый 2 3 2 2" xfId="363" xr:uid="{00000000-0005-0000-0000-0000121A0000}"/>
    <cellStyle name="Финансовый 2 3 2 2 2" xfId="638" xr:uid="{00000000-0005-0000-0000-0000131A0000}"/>
    <cellStyle name="Финансовый 2 3 2 2 2 2" xfId="1498" xr:uid="{00000000-0005-0000-0000-0000141A0000}"/>
    <cellStyle name="Финансовый 2 3 2 2 2 2 2" xfId="6348" xr:uid="{00000000-0005-0000-0000-0000151A0000}"/>
    <cellStyle name="Финансовый 2 3 2 2 2 3" xfId="2593" xr:uid="{00000000-0005-0000-0000-0000161A0000}"/>
    <cellStyle name="Финансовый 2 3 2 2 3" xfId="1499" xr:uid="{00000000-0005-0000-0000-0000171A0000}"/>
    <cellStyle name="Финансовый 2 3 2 2 3 2" xfId="2025" xr:uid="{00000000-0005-0000-0000-0000181A0000}"/>
    <cellStyle name="Финансовый 2 3 2 2 3 2 2" xfId="7132" xr:uid="{00000000-0005-0000-0000-0000191A0000}"/>
    <cellStyle name="Финансовый 2 3 2 2 3 3" xfId="2935" xr:uid="{00000000-0005-0000-0000-00001A1A0000}"/>
    <cellStyle name="Финансовый 2 3 2 2 4" xfId="1500" xr:uid="{00000000-0005-0000-0000-00001B1A0000}"/>
    <cellStyle name="Финансовый 2 3 2 2 4 2" xfId="7131" xr:uid="{00000000-0005-0000-0000-00001C1A0000}"/>
    <cellStyle name="Финансовый 2 3 2 2 5" xfId="2322" xr:uid="{00000000-0005-0000-0000-00001D1A0000}"/>
    <cellStyle name="Финансовый 2 3 2 3" xfId="523" xr:uid="{00000000-0005-0000-0000-00001E1A0000}"/>
    <cellStyle name="Финансовый 2 3 2 3 2" xfId="1501" xr:uid="{00000000-0005-0000-0000-00001F1A0000}"/>
    <cellStyle name="Финансовый 2 3 2 3 2 2" xfId="7133" xr:uid="{00000000-0005-0000-0000-0000201A0000}"/>
    <cellStyle name="Финансовый 2 3 2 3 3" xfId="2432" xr:uid="{00000000-0005-0000-0000-0000211A0000}"/>
    <cellStyle name="Финансовый 2 3 2 4" xfId="1502" xr:uid="{00000000-0005-0000-0000-0000221A0000}"/>
    <cellStyle name="Финансовый 2 3 2 4 2" xfId="2026" xr:uid="{00000000-0005-0000-0000-0000231A0000}"/>
    <cellStyle name="Финансовый 2 3 2 4 2 2" xfId="7134" xr:uid="{00000000-0005-0000-0000-0000241A0000}"/>
    <cellStyle name="Финансовый 2 3 2 4 3" xfId="2936" xr:uid="{00000000-0005-0000-0000-0000251A0000}"/>
    <cellStyle name="Финансовый 2 3 2 5" xfId="1503" xr:uid="{00000000-0005-0000-0000-0000261A0000}"/>
    <cellStyle name="Финансовый 2 3 2 5 2" xfId="7130" xr:uid="{00000000-0005-0000-0000-0000271A0000}"/>
    <cellStyle name="Финансовый 2 3 2 6" xfId="2321" xr:uid="{00000000-0005-0000-0000-0000281A0000}"/>
    <cellStyle name="Финансовый 2 3 3" xfId="364" xr:uid="{00000000-0005-0000-0000-0000291A0000}"/>
    <cellStyle name="Финансовый 2 3 3 2" xfId="639" xr:uid="{00000000-0005-0000-0000-00002A1A0000}"/>
    <cellStyle name="Финансовый 2 3 3 2 2" xfId="1504" xr:uid="{00000000-0005-0000-0000-00002B1A0000}"/>
    <cellStyle name="Финансовый 2 3 3 2 2 2" xfId="6349" xr:uid="{00000000-0005-0000-0000-00002C1A0000}"/>
    <cellStyle name="Финансовый 2 3 3 2 3" xfId="2594" xr:uid="{00000000-0005-0000-0000-00002D1A0000}"/>
    <cellStyle name="Финансовый 2 3 3 3" xfId="1505" xr:uid="{00000000-0005-0000-0000-00002E1A0000}"/>
    <cellStyle name="Финансовый 2 3 3 3 2" xfId="2027" xr:uid="{00000000-0005-0000-0000-00002F1A0000}"/>
    <cellStyle name="Финансовый 2 3 3 3 2 2" xfId="7136" xr:uid="{00000000-0005-0000-0000-0000301A0000}"/>
    <cellStyle name="Финансовый 2 3 3 3 3" xfId="2937" xr:uid="{00000000-0005-0000-0000-0000311A0000}"/>
    <cellStyle name="Финансовый 2 3 3 4" xfId="1506" xr:uid="{00000000-0005-0000-0000-0000321A0000}"/>
    <cellStyle name="Финансовый 2 3 3 4 2" xfId="7135" xr:uid="{00000000-0005-0000-0000-0000331A0000}"/>
    <cellStyle name="Финансовый 2 3 3 5" xfId="2323" xr:uid="{00000000-0005-0000-0000-0000341A0000}"/>
    <cellStyle name="Финансовый 2 3 4" xfId="522" xr:uid="{00000000-0005-0000-0000-0000351A0000}"/>
    <cellStyle name="Финансовый 2 3 4 2" xfId="1507" xr:uid="{00000000-0005-0000-0000-0000361A0000}"/>
    <cellStyle name="Финансовый 2 3 4 2 2" xfId="7137" xr:uid="{00000000-0005-0000-0000-0000371A0000}"/>
    <cellStyle name="Финансовый 2 3 4 3" xfId="2431" xr:uid="{00000000-0005-0000-0000-0000381A0000}"/>
    <cellStyle name="Финансовый 2 3 5" xfId="1508" xr:uid="{00000000-0005-0000-0000-0000391A0000}"/>
    <cellStyle name="Финансовый 2 3 5 2" xfId="2028" xr:uid="{00000000-0005-0000-0000-00003A1A0000}"/>
    <cellStyle name="Финансовый 2 3 5 2 2" xfId="7138" xr:uid="{00000000-0005-0000-0000-00003B1A0000}"/>
    <cellStyle name="Финансовый 2 3 5 3" xfId="2938" xr:uid="{00000000-0005-0000-0000-00003C1A0000}"/>
    <cellStyle name="Финансовый 2 3 6" xfId="1509" xr:uid="{00000000-0005-0000-0000-00003D1A0000}"/>
    <cellStyle name="Финансовый 2 3 6 2" xfId="7129" xr:uid="{00000000-0005-0000-0000-00003E1A0000}"/>
    <cellStyle name="Финансовый 2 3 7" xfId="2320" xr:uid="{00000000-0005-0000-0000-00003F1A0000}"/>
    <cellStyle name="Финансовый 2 4" xfId="236" xr:uid="{00000000-0005-0000-0000-0000401A0000}"/>
    <cellStyle name="Финансовый 2 4 2" xfId="365" xr:uid="{00000000-0005-0000-0000-0000411A0000}"/>
    <cellStyle name="Финансовый 2 4 2 2" xfId="640" xr:uid="{00000000-0005-0000-0000-0000421A0000}"/>
    <cellStyle name="Финансовый 2 4 2 2 2" xfId="1510" xr:uid="{00000000-0005-0000-0000-0000431A0000}"/>
    <cellStyle name="Финансовый 2 4 2 2 2 2" xfId="6350" xr:uid="{00000000-0005-0000-0000-0000441A0000}"/>
    <cellStyle name="Финансовый 2 4 2 2 3" xfId="2595" xr:uid="{00000000-0005-0000-0000-0000451A0000}"/>
    <cellStyle name="Финансовый 2 4 2 3" xfId="1511" xr:uid="{00000000-0005-0000-0000-0000461A0000}"/>
    <cellStyle name="Финансовый 2 4 2 3 2" xfId="2029" xr:uid="{00000000-0005-0000-0000-0000471A0000}"/>
    <cellStyle name="Финансовый 2 4 2 3 2 2" xfId="7141" xr:uid="{00000000-0005-0000-0000-0000481A0000}"/>
    <cellStyle name="Финансовый 2 4 2 3 3" xfId="2939" xr:uid="{00000000-0005-0000-0000-0000491A0000}"/>
    <cellStyle name="Финансовый 2 4 2 4" xfId="1512" xr:uid="{00000000-0005-0000-0000-00004A1A0000}"/>
    <cellStyle name="Финансовый 2 4 2 4 2" xfId="7140" xr:uid="{00000000-0005-0000-0000-00004B1A0000}"/>
    <cellStyle name="Финансовый 2 4 2 5" xfId="2325" xr:uid="{00000000-0005-0000-0000-00004C1A0000}"/>
    <cellStyle name="Финансовый 2 4 3" xfId="524" xr:uid="{00000000-0005-0000-0000-00004D1A0000}"/>
    <cellStyle name="Финансовый 2 4 3 2" xfId="1513" xr:uid="{00000000-0005-0000-0000-00004E1A0000}"/>
    <cellStyle name="Финансовый 2 4 3 2 2" xfId="7142" xr:uid="{00000000-0005-0000-0000-00004F1A0000}"/>
    <cellStyle name="Финансовый 2 4 3 3" xfId="2433" xr:uid="{00000000-0005-0000-0000-0000501A0000}"/>
    <cellStyle name="Финансовый 2 4 4" xfId="1514" xr:uid="{00000000-0005-0000-0000-0000511A0000}"/>
    <cellStyle name="Финансовый 2 4 4 2" xfId="2030" xr:uid="{00000000-0005-0000-0000-0000521A0000}"/>
    <cellStyle name="Финансовый 2 4 4 2 2" xfId="7143" xr:uid="{00000000-0005-0000-0000-0000531A0000}"/>
    <cellStyle name="Финансовый 2 4 4 3" xfId="2940" xr:uid="{00000000-0005-0000-0000-0000541A0000}"/>
    <cellStyle name="Финансовый 2 4 5" xfId="1515" xr:uid="{00000000-0005-0000-0000-0000551A0000}"/>
    <cellStyle name="Финансовый 2 4 5 2" xfId="7139" xr:uid="{00000000-0005-0000-0000-0000561A0000}"/>
    <cellStyle name="Финансовый 2 4 6" xfId="2324" xr:uid="{00000000-0005-0000-0000-0000571A0000}"/>
    <cellStyle name="Финансовый 2 5" xfId="237" xr:uid="{00000000-0005-0000-0000-0000581A0000}"/>
    <cellStyle name="Финансовый 2 5 2" xfId="366" xr:uid="{00000000-0005-0000-0000-0000591A0000}"/>
    <cellStyle name="Финансовый 2 5 2 2" xfId="641" xr:uid="{00000000-0005-0000-0000-00005A1A0000}"/>
    <cellStyle name="Финансовый 2 5 2 2 2" xfId="1516" xr:uid="{00000000-0005-0000-0000-00005B1A0000}"/>
    <cellStyle name="Финансовый 2 5 2 2 2 2" xfId="6351" xr:uid="{00000000-0005-0000-0000-00005C1A0000}"/>
    <cellStyle name="Финансовый 2 5 2 2 3" xfId="2596" xr:uid="{00000000-0005-0000-0000-00005D1A0000}"/>
    <cellStyle name="Финансовый 2 5 2 3" xfId="1517" xr:uid="{00000000-0005-0000-0000-00005E1A0000}"/>
    <cellStyle name="Финансовый 2 5 2 3 2" xfId="2031" xr:uid="{00000000-0005-0000-0000-00005F1A0000}"/>
    <cellStyle name="Финансовый 2 5 2 3 2 2" xfId="7145" xr:uid="{00000000-0005-0000-0000-0000601A0000}"/>
    <cellStyle name="Финансовый 2 5 2 3 3" xfId="2941" xr:uid="{00000000-0005-0000-0000-0000611A0000}"/>
    <cellStyle name="Финансовый 2 5 2 4" xfId="1518" xr:uid="{00000000-0005-0000-0000-0000621A0000}"/>
    <cellStyle name="Финансовый 2 5 2 4 2" xfId="7144" xr:uid="{00000000-0005-0000-0000-0000631A0000}"/>
    <cellStyle name="Финансовый 2 5 2 5" xfId="2327" xr:uid="{00000000-0005-0000-0000-0000641A0000}"/>
    <cellStyle name="Финансовый 2 5 3" xfId="525" xr:uid="{00000000-0005-0000-0000-0000651A0000}"/>
    <cellStyle name="Финансовый 2 5 3 2" xfId="1519" xr:uid="{00000000-0005-0000-0000-0000661A0000}"/>
    <cellStyle name="Финансовый 2 5 3 2 2" xfId="6352" xr:uid="{00000000-0005-0000-0000-0000671A0000}"/>
    <cellStyle name="Финансовый 2 5 3 3" xfId="2434" xr:uid="{00000000-0005-0000-0000-0000681A0000}"/>
    <cellStyle name="Финансовый 2 5 4" xfId="1520" xr:uid="{00000000-0005-0000-0000-0000691A0000}"/>
    <cellStyle name="Финансовый 2 5 4 2" xfId="2032" xr:uid="{00000000-0005-0000-0000-00006A1A0000}"/>
    <cellStyle name="Финансовый 2 5 4 2 2" xfId="6354" xr:uid="{00000000-0005-0000-0000-00006B1A0000}"/>
    <cellStyle name="Финансовый 2 5 4 2 2 2" xfId="6355" xr:uid="{00000000-0005-0000-0000-00006C1A0000}"/>
    <cellStyle name="Финансовый 2 5 4 2 2 3" xfId="6356" xr:uid="{00000000-0005-0000-0000-00006D1A0000}"/>
    <cellStyle name="Финансовый 2 5 4 2 3" xfId="6357" xr:uid="{00000000-0005-0000-0000-00006E1A0000}"/>
    <cellStyle name="Финансовый 2 5 4 2 3 2" xfId="6358" xr:uid="{00000000-0005-0000-0000-00006F1A0000}"/>
    <cellStyle name="Финансовый 2 5 4 2 4" xfId="6359" xr:uid="{00000000-0005-0000-0000-0000701A0000}"/>
    <cellStyle name="Финансовый 2 5 4 2 5" xfId="6353" xr:uid="{00000000-0005-0000-0000-0000711A0000}"/>
    <cellStyle name="Финансовый 2 5 4 3" xfId="6360" xr:uid="{00000000-0005-0000-0000-0000721A0000}"/>
    <cellStyle name="Финансовый 2 5 4 4" xfId="2942" xr:uid="{00000000-0005-0000-0000-0000731A0000}"/>
    <cellStyle name="Финансовый 2 5 5" xfId="1521" xr:uid="{00000000-0005-0000-0000-0000741A0000}"/>
    <cellStyle name="Финансовый 2 5 5 2" xfId="6362" xr:uid="{00000000-0005-0000-0000-0000751A0000}"/>
    <cellStyle name="Финансовый 2 5 5 2 2" xfId="6363" xr:uid="{00000000-0005-0000-0000-0000761A0000}"/>
    <cellStyle name="Финансовый 2 5 5 3" xfId="6364" xr:uid="{00000000-0005-0000-0000-0000771A0000}"/>
    <cellStyle name="Финансовый 2 5 5 4" xfId="6361" xr:uid="{00000000-0005-0000-0000-0000781A0000}"/>
    <cellStyle name="Финансовый 2 5 6" xfId="6365" xr:uid="{00000000-0005-0000-0000-0000791A0000}"/>
    <cellStyle name="Финансовый 2 5 6 2" xfId="6366" xr:uid="{00000000-0005-0000-0000-00007A1A0000}"/>
    <cellStyle name="Финансовый 2 5 7" xfId="6367" xr:uid="{00000000-0005-0000-0000-00007B1A0000}"/>
    <cellStyle name="Финансовый 2 5 8" xfId="2326" xr:uid="{00000000-0005-0000-0000-00007C1A0000}"/>
    <cellStyle name="Финансовый 2 6" xfId="238" xr:uid="{00000000-0005-0000-0000-00007D1A0000}"/>
    <cellStyle name="Финансовый 2 6 2" xfId="1522" xr:uid="{00000000-0005-0000-0000-00007E1A0000}"/>
    <cellStyle name="Финансовый 2 6 2 2" xfId="2034" xr:uid="{00000000-0005-0000-0000-00007F1A0000}"/>
    <cellStyle name="Финансовый 2 6 2 3" xfId="2033" xr:uid="{00000000-0005-0000-0000-0000801A0000}"/>
    <cellStyle name="Финансовый 2 6 3" xfId="1523" xr:uid="{00000000-0005-0000-0000-0000811A0000}"/>
    <cellStyle name="Финансовый 2 6 3 2" xfId="6368" xr:uid="{00000000-0005-0000-0000-0000821A0000}"/>
    <cellStyle name="Финансовый 2 6 4" xfId="6369" xr:uid="{00000000-0005-0000-0000-0000831A0000}"/>
    <cellStyle name="Финансовый 2 6 4 2" xfId="6370" xr:uid="{00000000-0005-0000-0000-0000841A0000}"/>
    <cellStyle name="Финансовый 2 6 5" xfId="6371" xr:uid="{00000000-0005-0000-0000-0000851A0000}"/>
    <cellStyle name="Финансовый 2 6 5 2" xfId="6372" xr:uid="{00000000-0005-0000-0000-0000861A0000}"/>
    <cellStyle name="Финансовый 2 6 6" xfId="6373" xr:uid="{00000000-0005-0000-0000-0000871A0000}"/>
    <cellStyle name="Финансовый 2 7" xfId="239" xr:uid="{00000000-0005-0000-0000-0000881A0000}"/>
    <cellStyle name="Финансовый 2 7 2" xfId="1524" xr:uid="{00000000-0005-0000-0000-0000891A0000}"/>
    <cellStyle name="Финансовый 2 7 2 2" xfId="1525" xr:uid="{00000000-0005-0000-0000-00008A1A0000}"/>
    <cellStyle name="Финансовый 2 7 2 2 2" xfId="6375" xr:uid="{00000000-0005-0000-0000-00008B1A0000}"/>
    <cellStyle name="Финансовый 2 7 2 2 3" xfId="6374" xr:uid="{00000000-0005-0000-0000-00008C1A0000}"/>
    <cellStyle name="Финансовый 2 7 2 3" xfId="6376" xr:uid="{00000000-0005-0000-0000-00008D1A0000}"/>
    <cellStyle name="Финансовый 2 7 2 4" xfId="6377" xr:uid="{00000000-0005-0000-0000-00008E1A0000}"/>
    <cellStyle name="Финансовый 2 7 2 4 2" xfId="6378" xr:uid="{00000000-0005-0000-0000-00008F1A0000}"/>
    <cellStyle name="Финансовый 2 7 2 5" xfId="2597" xr:uid="{00000000-0005-0000-0000-0000901A0000}"/>
    <cellStyle name="Финансовый 2 7 3" xfId="1526" xr:uid="{00000000-0005-0000-0000-0000911A0000}"/>
    <cellStyle name="Финансовый 2 7 4" xfId="1527" xr:uid="{00000000-0005-0000-0000-0000921A0000}"/>
    <cellStyle name="Финансовый 2 7 4 2" xfId="7146" xr:uid="{00000000-0005-0000-0000-0000931A0000}"/>
    <cellStyle name="Финансовый 2 7 5" xfId="2328" xr:uid="{00000000-0005-0000-0000-0000941A0000}"/>
    <cellStyle name="Финансовый 2 8" xfId="240" xr:uid="{00000000-0005-0000-0000-0000951A0000}"/>
    <cellStyle name="Финансовый 2 8 2" xfId="6379" xr:uid="{00000000-0005-0000-0000-0000961A0000}"/>
    <cellStyle name="Финансовый 2 9" xfId="241" xr:uid="{00000000-0005-0000-0000-0000971A0000}"/>
    <cellStyle name="Финансовый 2 9 2" xfId="6380" xr:uid="{00000000-0005-0000-0000-0000981A0000}"/>
    <cellStyle name="Финансовый 2 9 2 2" xfId="6381" xr:uid="{00000000-0005-0000-0000-0000991A0000}"/>
    <cellStyle name="Финансовый 2 9 2 2 2" xfId="6382" xr:uid="{00000000-0005-0000-0000-00009A1A0000}"/>
    <cellStyle name="Финансовый 2 9 2 3" xfId="6383" xr:uid="{00000000-0005-0000-0000-00009B1A0000}"/>
    <cellStyle name="Финансовый 20" xfId="6384" xr:uid="{00000000-0005-0000-0000-00009C1A0000}"/>
    <cellStyle name="Финансовый 20 2" xfId="7204" xr:uid="{00000000-0005-0000-0000-00009D1A0000}"/>
    <cellStyle name="Финансовый 21" xfId="6385" xr:uid="{00000000-0005-0000-0000-00009E1A0000}"/>
    <cellStyle name="Финансовый 22" xfId="6386" xr:uid="{00000000-0005-0000-0000-00009F1A0000}"/>
    <cellStyle name="Финансовый 23" xfId="6387" xr:uid="{00000000-0005-0000-0000-0000A01A0000}"/>
    <cellStyle name="Финансовый 24" xfId="6388" xr:uid="{00000000-0005-0000-0000-0000A11A0000}"/>
    <cellStyle name="Финансовый 24 2" xfId="6389" xr:uid="{00000000-0005-0000-0000-0000A21A0000}"/>
    <cellStyle name="Финансовый 25" xfId="6390" xr:uid="{00000000-0005-0000-0000-0000A31A0000}"/>
    <cellStyle name="Финансовый 26" xfId="6391" xr:uid="{00000000-0005-0000-0000-0000A41A0000}"/>
    <cellStyle name="Финансовый 27" xfId="6392" xr:uid="{00000000-0005-0000-0000-0000A51A0000}"/>
    <cellStyle name="Финансовый 28" xfId="6393" xr:uid="{00000000-0005-0000-0000-0000A61A0000}"/>
    <cellStyle name="Финансовый 29" xfId="2066" xr:uid="{00000000-0005-0000-0000-0000A71A0000}"/>
    <cellStyle name="Финансовый 3" xfId="242" xr:uid="{00000000-0005-0000-0000-0000A81A0000}"/>
    <cellStyle name="Финансовый 3 2" xfId="243" xr:uid="{00000000-0005-0000-0000-0000A91A0000}"/>
    <cellStyle name="Финансовый 3 2 2" xfId="244" xr:uid="{00000000-0005-0000-0000-0000AA1A0000}"/>
    <cellStyle name="Финансовый 3 2 2 2" xfId="6394" xr:uid="{00000000-0005-0000-0000-0000AB1A0000}"/>
    <cellStyle name="Финансовый 3 2 2 2 2" xfId="6395" xr:uid="{00000000-0005-0000-0000-0000AC1A0000}"/>
    <cellStyle name="Финансовый 3 2 2 3" xfId="6396" xr:uid="{00000000-0005-0000-0000-0000AD1A0000}"/>
    <cellStyle name="Финансовый 3 2 3" xfId="527" xr:uid="{00000000-0005-0000-0000-0000AE1A0000}"/>
    <cellStyle name="Финансовый 3 2 3 2" xfId="2035" xr:uid="{00000000-0005-0000-0000-0000AF1A0000}"/>
    <cellStyle name="Финансовый 3 2 3 2 2" xfId="6398" xr:uid="{00000000-0005-0000-0000-0000B01A0000}"/>
    <cellStyle name="Финансовый 3 2 3 2 2 2" xfId="6399" xr:uid="{00000000-0005-0000-0000-0000B11A0000}"/>
    <cellStyle name="Финансовый 3 2 3 2 3" xfId="6400" xr:uid="{00000000-0005-0000-0000-0000B21A0000}"/>
    <cellStyle name="Финансовый 3 2 3 2 4" xfId="6397" xr:uid="{00000000-0005-0000-0000-0000B31A0000}"/>
    <cellStyle name="Финансовый 3 2 3 3" xfId="6401" xr:uid="{00000000-0005-0000-0000-0000B41A0000}"/>
    <cellStyle name="Финансовый 3 2 3 3 2" xfId="6402" xr:uid="{00000000-0005-0000-0000-0000B51A0000}"/>
    <cellStyle name="Финансовый 3 2 3 4" xfId="6403" xr:uid="{00000000-0005-0000-0000-0000B61A0000}"/>
    <cellStyle name="Финансовый 3 2 3 4 2" xfId="6404" xr:uid="{00000000-0005-0000-0000-0000B71A0000}"/>
    <cellStyle name="Финансовый 3 2 3 5" xfId="6405" xr:uid="{00000000-0005-0000-0000-0000B81A0000}"/>
    <cellStyle name="Финансовый 3 2 3 6" xfId="2644" xr:uid="{00000000-0005-0000-0000-0000B91A0000}"/>
    <cellStyle name="Финансовый 3 2 4" xfId="2036" xr:uid="{00000000-0005-0000-0000-0000BA1A0000}"/>
    <cellStyle name="Финансовый 3 2 4 2" xfId="2620" xr:uid="{00000000-0005-0000-0000-0000BB1A0000}"/>
    <cellStyle name="Финансовый 3 3" xfId="245" xr:uid="{00000000-0005-0000-0000-0000BC1A0000}"/>
    <cellStyle name="Финансовый 3 3 2" xfId="246" xr:uid="{00000000-0005-0000-0000-0000BD1A0000}"/>
    <cellStyle name="Финансовый 3 3 2 2" xfId="529" xr:uid="{00000000-0005-0000-0000-0000BE1A0000}"/>
    <cellStyle name="Финансовый 3 3 2 2 2" xfId="1528" xr:uid="{00000000-0005-0000-0000-0000BF1A0000}"/>
    <cellStyle name="Финансовый 3 3 2 2 2 2" xfId="7150" xr:uid="{00000000-0005-0000-0000-0000C01A0000}"/>
    <cellStyle name="Финансовый 3 3 2 2 3" xfId="2598" xr:uid="{00000000-0005-0000-0000-0000C11A0000}"/>
    <cellStyle name="Финансовый 3 3 2 3" xfId="1529" xr:uid="{00000000-0005-0000-0000-0000C21A0000}"/>
    <cellStyle name="Финансовый 3 3 2 3 2" xfId="2037" xr:uid="{00000000-0005-0000-0000-0000C31A0000}"/>
    <cellStyle name="Финансовый 3 3 2 3 2 2" xfId="7151" xr:uid="{00000000-0005-0000-0000-0000C41A0000}"/>
    <cellStyle name="Финансовый 3 3 2 3 3" xfId="2943" xr:uid="{00000000-0005-0000-0000-0000C51A0000}"/>
    <cellStyle name="Финансовый 3 3 2 4" xfId="1530" xr:uid="{00000000-0005-0000-0000-0000C61A0000}"/>
    <cellStyle name="Финансовый 3 3 2 4 2" xfId="7149" xr:uid="{00000000-0005-0000-0000-0000C71A0000}"/>
    <cellStyle name="Финансовый 3 3 2 5" xfId="2331" xr:uid="{00000000-0005-0000-0000-0000C81A0000}"/>
    <cellStyle name="Финансовый 3 3 3" xfId="528" xr:uid="{00000000-0005-0000-0000-0000C91A0000}"/>
    <cellStyle name="Финансовый 3 3 3 2" xfId="1531" xr:uid="{00000000-0005-0000-0000-0000CA1A0000}"/>
    <cellStyle name="Финансовый 3 3 3 2 2" xfId="7152" xr:uid="{00000000-0005-0000-0000-0000CB1A0000}"/>
    <cellStyle name="Финансовый 3 3 3 3" xfId="2436" xr:uid="{00000000-0005-0000-0000-0000CC1A0000}"/>
    <cellStyle name="Финансовый 3 3 4" xfId="1532" xr:uid="{00000000-0005-0000-0000-0000CD1A0000}"/>
    <cellStyle name="Финансовый 3 3 4 2" xfId="2038" xr:uid="{00000000-0005-0000-0000-0000CE1A0000}"/>
    <cellStyle name="Финансовый 3 3 4 2 2" xfId="7153" xr:uid="{00000000-0005-0000-0000-0000CF1A0000}"/>
    <cellStyle name="Финансовый 3 3 4 3" xfId="2944" xr:uid="{00000000-0005-0000-0000-0000D01A0000}"/>
    <cellStyle name="Финансовый 3 3 5" xfId="1533" xr:uid="{00000000-0005-0000-0000-0000D11A0000}"/>
    <cellStyle name="Финансовый 3 3 5 2" xfId="7148" xr:uid="{00000000-0005-0000-0000-0000D21A0000}"/>
    <cellStyle name="Финансовый 3 3 6" xfId="2330" xr:uid="{00000000-0005-0000-0000-0000D31A0000}"/>
    <cellStyle name="Финансовый 3 4" xfId="247" xr:uid="{00000000-0005-0000-0000-0000D41A0000}"/>
    <cellStyle name="Финансовый 3 4 2" xfId="367" xr:uid="{00000000-0005-0000-0000-0000D51A0000}"/>
    <cellStyle name="Финансовый 3 4 2 2" xfId="642" xr:uid="{00000000-0005-0000-0000-0000D61A0000}"/>
    <cellStyle name="Финансовый 3 4 2 2 2" xfId="1534" xr:uid="{00000000-0005-0000-0000-0000D71A0000}"/>
    <cellStyle name="Финансовый 3 4 2 2 2 2" xfId="7156" xr:uid="{00000000-0005-0000-0000-0000D81A0000}"/>
    <cellStyle name="Финансовый 3 4 2 2 3" xfId="2600" xr:uid="{00000000-0005-0000-0000-0000D91A0000}"/>
    <cellStyle name="Финансовый 3 4 2 3" xfId="1535" xr:uid="{00000000-0005-0000-0000-0000DA1A0000}"/>
    <cellStyle name="Финансовый 3 4 2 3 2" xfId="2039" xr:uid="{00000000-0005-0000-0000-0000DB1A0000}"/>
    <cellStyle name="Финансовый 3 4 2 3 2 2" xfId="7157" xr:uid="{00000000-0005-0000-0000-0000DC1A0000}"/>
    <cellStyle name="Финансовый 3 4 2 3 3" xfId="2945" xr:uid="{00000000-0005-0000-0000-0000DD1A0000}"/>
    <cellStyle name="Финансовый 3 4 2 4" xfId="1536" xr:uid="{00000000-0005-0000-0000-0000DE1A0000}"/>
    <cellStyle name="Финансовый 3 4 2 4 2" xfId="7155" xr:uid="{00000000-0005-0000-0000-0000DF1A0000}"/>
    <cellStyle name="Финансовый 3 4 2 5" xfId="2333" xr:uid="{00000000-0005-0000-0000-0000E01A0000}"/>
    <cellStyle name="Финансовый 3 4 3" xfId="530" xr:uid="{00000000-0005-0000-0000-0000E11A0000}"/>
    <cellStyle name="Финансовый 3 4 3 2" xfId="1537" xr:uid="{00000000-0005-0000-0000-0000E21A0000}"/>
    <cellStyle name="Финансовый 3 4 3 2 2" xfId="6406" xr:uid="{00000000-0005-0000-0000-0000E31A0000}"/>
    <cellStyle name="Финансовый 3 4 3 3" xfId="2599" xr:uid="{00000000-0005-0000-0000-0000E41A0000}"/>
    <cellStyle name="Финансовый 3 4 4" xfId="1538" xr:uid="{00000000-0005-0000-0000-0000E51A0000}"/>
    <cellStyle name="Финансовый 3 4 4 2" xfId="2040" xr:uid="{00000000-0005-0000-0000-0000E61A0000}"/>
    <cellStyle name="Финансовый 3 4 4 2 2" xfId="7158" xr:uid="{00000000-0005-0000-0000-0000E71A0000}"/>
    <cellStyle name="Финансовый 3 4 4 3" xfId="2946" xr:uid="{00000000-0005-0000-0000-0000E81A0000}"/>
    <cellStyle name="Финансовый 3 4 5" xfId="1539" xr:uid="{00000000-0005-0000-0000-0000E91A0000}"/>
    <cellStyle name="Финансовый 3 4 5 2" xfId="7154" xr:uid="{00000000-0005-0000-0000-0000EA1A0000}"/>
    <cellStyle name="Финансовый 3 4 6" xfId="2332" xr:uid="{00000000-0005-0000-0000-0000EB1A0000}"/>
    <cellStyle name="Финансовый 3 5" xfId="526" xr:uid="{00000000-0005-0000-0000-0000EC1A0000}"/>
    <cellStyle name="Финансовый 3 5 2" xfId="1540" xr:uid="{00000000-0005-0000-0000-0000ED1A0000}"/>
    <cellStyle name="Финансовый 3 5 2 2" xfId="6407" xr:uid="{00000000-0005-0000-0000-0000EE1A0000}"/>
    <cellStyle name="Финансовый 3 5 3" xfId="2435" xr:uid="{00000000-0005-0000-0000-0000EF1A0000}"/>
    <cellStyle name="Финансовый 3 6" xfId="1541" xr:uid="{00000000-0005-0000-0000-0000F01A0000}"/>
    <cellStyle name="Финансовый 3 6 2" xfId="2041" xr:uid="{00000000-0005-0000-0000-0000F11A0000}"/>
    <cellStyle name="Финансовый 3 6 2 2" xfId="7159" xr:uid="{00000000-0005-0000-0000-0000F21A0000}"/>
    <cellStyle name="Финансовый 3 6 3" xfId="2947" xr:uid="{00000000-0005-0000-0000-0000F31A0000}"/>
    <cellStyle name="Финансовый 3 7" xfId="1542" xr:uid="{00000000-0005-0000-0000-0000F41A0000}"/>
    <cellStyle name="Финансовый 3 7 2" xfId="7147" xr:uid="{00000000-0005-0000-0000-0000F51A0000}"/>
    <cellStyle name="Финансовый 3 8" xfId="2329" xr:uid="{00000000-0005-0000-0000-0000F61A0000}"/>
    <cellStyle name="Финансовый 30" xfId="6544" xr:uid="{00000000-0005-0000-0000-0000F71A0000}"/>
    <cellStyle name="Финансовый 31" xfId="7188" xr:uid="{00000000-0005-0000-0000-0000F81A0000}"/>
    <cellStyle name="Финансовый 32" xfId="6543" xr:uid="{00000000-0005-0000-0000-0000F91A0000}"/>
    <cellStyle name="Финансовый 4" xfId="248" xr:uid="{00000000-0005-0000-0000-0000FA1A0000}"/>
    <cellStyle name="Финансовый 4 2" xfId="249" xr:uid="{00000000-0005-0000-0000-0000FB1A0000}"/>
    <cellStyle name="Финансовый 4 2 2" xfId="250" xr:uid="{00000000-0005-0000-0000-0000FC1A0000}"/>
    <cellStyle name="Финансовый 4 2 2 2" xfId="368" xr:uid="{00000000-0005-0000-0000-0000FD1A0000}"/>
    <cellStyle name="Финансовый 4 2 2 2 2" xfId="643" xr:uid="{00000000-0005-0000-0000-0000FE1A0000}"/>
    <cellStyle name="Финансовый 4 2 2 2 2 2" xfId="1543" xr:uid="{00000000-0005-0000-0000-0000FF1A0000}"/>
    <cellStyle name="Финансовый 4 2 2 2 2 2 2" xfId="6408" xr:uid="{00000000-0005-0000-0000-0000001B0000}"/>
    <cellStyle name="Финансовый 4 2 2 2 2 3" xfId="2601" xr:uid="{00000000-0005-0000-0000-0000011B0000}"/>
    <cellStyle name="Финансовый 4 2 2 2 3" xfId="1544" xr:uid="{00000000-0005-0000-0000-0000021B0000}"/>
    <cellStyle name="Финансовый 4 2 2 2 3 2" xfId="2042" xr:uid="{00000000-0005-0000-0000-0000031B0000}"/>
    <cellStyle name="Финансовый 4 2 2 2 3 2 2" xfId="7163" xr:uid="{00000000-0005-0000-0000-0000041B0000}"/>
    <cellStyle name="Финансовый 4 2 2 2 3 3" xfId="2948" xr:uid="{00000000-0005-0000-0000-0000051B0000}"/>
    <cellStyle name="Финансовый 4 2 2 2 4" xfId="1545" xr:uid="{00000000-0005-0000-0000-0000061B0000}"/>
    <cellStyle name="Финансовый 4 2 2 2 4 2" xfId="7162" xr:uid="{00000000-0005-0000-0000-0000071B0000}"/>
    <cellStyle name="Финансовый 4 2 2 2 5" xfId="2337" xr:uid="{00000000-0005-0000-0000-0000081B0000}"/>
    <cellStyle name="Финансовый 4 2 2 3" xfId="533" xr:uid="{00000000-0005-0000-0000-0000091B0000}"/>
    <cellStyle name="Финансовый 4 2 2 3 2" xfId="1546" xr:uid="{00000000-0005-0000-0000-00000A1B0000}"/>
    <cellStyle name="Финансовый 4 2 2 3 2 2" xfId="6410" xr:uid="{00000000-0005-0000-0000-00000B1B0000}"/>
    <cellStyle name="Финансовый 4 2 2 3 2 3" xfId="6409" xr:uid="{00000000-0005-0000-0000-00000C1B0000}"/>
    <cellStyle name="Финансовый 4 2 2 3 3" xfId="6411" xr:uid="{00000000-0005-0000-0000-00000D1B0000}"/>
    <cellStyle name="Финансовый 4 2 2 3 4" xfId="2439" xr:uid="{00000000-0005-0000-0000-00000E1B0000}"/>
    <cellStyle name="Финансовый 4 2 2 4" xfId="1547" xr:uid="{00000000-0005-0000-0000-00000F1B0000}"/>
    <cellStyle name="Финансовый 4 2 2 4 2" xfId="2043" xr:uid="{00000000-0005-0000-0000-0000101B0000}"/>
    <cellStyle name="Финансовый 4 2 2 4 2 2" xfId="7164" xr:uid="{00000000-0005-0000-0000-0000111B0000}"/>
    <cellStyle name="Финансовый 4 2 2 4 3" xfId="2949" xr:uid="{00000000-0005-0000-0000-0000121B0000}"/>
    <cellStyle name="Финансовый 4 2 2 5" xfId="1548" xr:uid="{00000000-0005-0000-0000-0000131B0000}"/>
    <cellStyle name="Финансовый 4 2 2 5 2" xfId="7161" xr:uid="{00000000-0005-0000-0000-0000141B0000}"/>
    <cellStyle name="Финансовый 4 2 2 6" xfId="2336" xr:uid="{00000000-0005-0000-0000-0000151B0000}"/>
    <cellStyle name="Финансовый 4 2 3" xfId="369" xr:uid="{00000000-0005-0000-0000-0000161B0000}"/>
    <cellStyle name="Финансовый 4 2 3 2" xfId="644" xr:uid="{00000000-0005-0000-0000-0000171B0000}"/>
    <cellStyle name="Финансовый 4 2 3 2 2" xfId="1549" xr:uid="{00000000-0005-0000-0000-0000181B0000}"/>
    <cellStyle name="Финансовый 4 2 3 2 2 2" xfId="7166" xr:uid="{00000000-0005-0000-0000-0000191B0000}"/>
    <cellStyle name="Финансовый 4 2 3 2 3" xfId="2602" xr:uid="{00000000-0005-0000-0000-00001A1B0000}"/>
    <cellStyle name="Финансовый 4 2 3 3" xfId="1550" xr:uid="{00000000-0005-0000-0000-00001B1B0000}"/>
    <cellStyle name="Финансовый 4 2 3 3 2" xfId="2044" xr:uid="{00000000-0005-0000-0000-00001C1B0000}"/>
    <cellStyle name="Финансовый 4 2 3 3 2 2" xfId="7167" xr:uid="{00000000-0005-0000-0000-00001D1B0000}"/>
    <cellStyle name="Финансовый 4 2 3 3 3" xfId="2950" xr:uid="{00000000-0005-0000-0000-00001E1B0000}"/>
    <cellStyle name="Финансовый 4 2 3 4" xfId="1551" xr:uid="{00000000-0005-0000-0000-00001F1B0000}"/>
    <cellStyle name="Финансовый 4 2 3 4 2" xfId="7165" xr:uid="{00000000-0005-0000-0000-0000201B0000}"/>
    <cellStyle name="Финансовый 4 2 3 5" xfId="2338" xr:uid="{00000000-0005-0000-0000-0000211B0000}"/>
    <cellStyle name="Финансовый 4 2 4" xfId="532" xr:uid="{00000000-0005-0000-0000-0000221B0000}"/>
    <cellStyle name="Финансовый 4 2 4 2" xfId="1552" xr:uid="{00000000-0005-0000-0000-0000231B0000}"/>
    <cellStyle name="Финансовый 4 2 4 2 2" xfId="7168" xr:uid="{00000000-0005-0000-0000-0000241B0000}"/>
    <cellStyle name="Финансовый 4 2 4 3" xfId="2438" xr:uid="{00000000-0005-0000-0000-0000251B0000}"/>
    <cellStyle name="Финансовый 4 2 5" xfId="1553" xr:uid="{00000000-0005-0000-0000-0000261B0000}"/>
    <cellStyle name="Финансовый 4 2 5 2" xfId="2045" xr:uid="{00000000-0005-0000-0000-0000271B0000}"/>
    <cellStyle name="Финансовый 4 2 5 2 2" xfId="7169" xr:uid="{00000000-0005-0000-0000-0000281B0000}"/>
    <cellStyle name="Финансовый 4 2 5 3" xfId="2951" xr:uid="{00000000-0005-0000-0000-0000291B0000}"/>
    <cellStyle name="Финансовый 4 2 6" xfId="1554" xr:uid="{00000000-0005-0000-0000-00002A1B0000}"/>
    <cellStyle name="Финансовый 4 2 6 2" xfId="7160" xr:uid="{00000000-0005-0000-0000-00002B1B0000}"/>
    <cellStyle name="Финансовый 4 2 7" xfId="2335" xr:uid="{00000000-0005-0000-0000-00002C1B0000}"/>
    <cellStyle name="Финансовый 4 3" xfId="251" xr:uid="{00000000-0005-0000-0000-00002D1B0000}"/>
    <cellStyle name="Финансовый 4 3 2" xfId="386" xr:uid="{00000000-0005-0000-0000-00002E1B0000}"/>
    <cellStyle name="Финансовый 4 3 2 2" xfId="661" xr:uid="{00000000-0005-0000-0000-00002F1B0000}"/>
    <cellStyle name="Финансовый 4 3 2 2 2" xfId="1555" xr:uid="{00000000-0005-0000-0000-0000301B0000}"/>
    <cellStyle name="Финансовый 4 3 2 2 2 2" xfId="7171" xr:uid="{00000000-0005-0000-0000-0000311B0000}"/>
    <cellStyle name="Финансовый 4 3 2 2 3" xfId="2604" xr:uid="{00000000-0005-0000-0000-0000321B0000}"/>
    <cellStyle name="Финансовый 4 3 2 3" xfId="1556" xr:uid="{00000000-0005-0000-0000-0000331B0000}"/>
    <cellStyle name="Финансовый 4 3 2 3 2" xfId="2046" xr:uid="{00000000-0005-0000-0000-0000341B0000}"/>
    <cellStyle name="Финансовый 4 3 2 3 2 2" xfId="7172" xr:uid="{00000000-0005-0000-0000-0000351B0000}"/>
    <cellStyle name="Финансовый 4 3 2 3 3" xfId="2952" xr:uid="{00000000-0005-0000-0000-0000361B0000}"/>
    <cellStyle name="Финансовый 4 3 2 4" xfId="1557" xr:uid="{00000000-0005-0000-0000-0000371B0000}"/>
    <cellStyle name="Финансовый 4 3 2 4 2" xfId="7170" xr:uid="{00000000-0005-0000-0000-0000381B0000}"/>
    <cellStyle name="Финансовый 4 3 2 5" xfId="2340" xr:uid="{00000000-0005-0000-0000-0000391B0000}"/>
    <cellStyle name="Финансовый 4 3 3" xfId="534" xr:uid="{00000000-0005-0000-0000-00003A1B0000}"/>
    <cellStyle name="Финансовый 4 3 3 2" xfId="1558" xr:uid="{00000000-0005-0000-0000-00003B1B0000}"/>
    <cellStyle name="Финансовый 4 3 3 2 2" xfId="6412" xr:uid="{00000000-0005-0000-0000-00003C1B0000}"/>
    <cellStyle name="Финансовый 4 3 3 3" xfId="2603" xr:uid="{00000000-0005-0000-0000-00003D1B0000}"/>
    <cellStyle name="Финансовый 4 3 4" xfId="1559" xr:uid="{00000000-0005-0000-0000-00003E1B0000}"/>
    <cellStyle name="Финансовый 4 3 4 2" xfId="2047" xr:uid="{00000000-0005-0000-0000-00003F1B0000}"/>
    <cellStyle name="Финансовый 4 3 4 2 2" xfId="6413" xr:uid="{00000000-0005-0000-0000-0000401B0000}"/>
    <cellStyle name="Финансовый 4 3 4 3" xfId="6414" xr:uid="{00000000-0005-0000-0000-0000411B0000}"/>
    <cellStyle name="Финансовый 4 3 4 4" xfId="2953" xr:uid="{00000000-0005-0000-0000-0000421B0000}"/>
    <cellStyle name="Финансовый 4 3 5" xfId="1560" xr:uid="{00000000-0005-0000-0000-0000431B0000}"/>
    <cellStyle name="Финансовый 4 3 5 2" xfId="6415" xr:uid="{00000000-0005-0000-0000-0000441B0000}"/>
    <cellStyle name="Финансовый 4 3 6" xfId="2339" xr:uid="{00000000-0005-0000-0000-0000451B0000}"/>
    <cellStyle name="Финансовый 4 4" xfId="252" xr:uid="{00000000-0005-0000-0000-0000461B0000}"/>
    <cellStyle name="Финансовый 4 4 2" xfId="535" xr:uid="{00000000-0005-0000-0000-0000471B0000}"/>
    <cellStyle name="Финансовый 4 4 2 2" xfId="1561" xr:uid="{00000000-0005-0000-0000-0000481B0000}"/>
    <cellStyle name="Финансовый 4 4 2 2 2" xfId="7174" xr:uid="{00000000-0005-0000-0000-0000491B0000}"/>
    <cellStyle name="Финансовый 4 4 2 3" xfId="2605" xr:uid="{00000000-0005-0000-0000-00004A1B0000}"/>
    <cellStyle name="Финансовый 4 4 3" xfId="1562" xr:uid="{00000000-0005-0000-0000-00004B1B0000}"/>
    <cellStyle name="Финансовый 4 4 3 2" xfId="2048" xr:uid="{00000000-0005-0000-0000-00004C1B0000}"/>
    <cellStyle name="Финансовый 4 4 3 2 2" xfId="7175" xr:uid="{00000000-0005-0000-0000-00004D1B0000}"/>
    <cellStyle name="Финансовый 4 4 3 3" xfId="2954" xr:uid="{00000000-0005-0000-0000-00004E1B0000}"/>
    <cellStyle name="Финансовый 4 4 4" xfId="1563" xr:uid="{00000000-0005-0000-0000-00004F1B0000}"/>
    <cellStyle name="Финансовый 4 4 4 2" xfId="7173" xr:uid="{00000000-0005-0000-0000-0000501B0000}"/>
    <cellStyle name="Финансовый 4 4 5" xfId="2341" xr:uid="{00000000-0005-0000-0000-0000511B0000}"/>
    <cellStyle name="Финансовый 4 5" xfId="370" xr:uid="{00000000-0005-0000-0000-0000521B0000}"/>
    <cellStyle name="Финансовый 4 5 2" xfId="645" xr:uid="{00000000-0005-0000-0000-0000531B0000}"/>
    <cellStyle name="Финансовый 4 5 2 2" xfId="1564" xr:uid="{00000000-0005-0000-0000-0000541B0000}"/>
    <cellStyle name="Финансовый 4 5 2 2 2" xfId="7177" xr:uid="{00000000-0005-0000-0000-0000551B0000}"/>
    <cellStyle name="Финансовый 4 5 2 3" xfId="2606" xr:uid="{00000000-0005-0000-0000-0000561B0000}"/>
    <cellStyle name="Финансовый 4 5 3" xfId="1565" xr:uid="{00000000-0005-0000-0000-0000571B0000}"/>
    <cellStyle name="Финансовый 4 5 3 2" xfId="2049" xr:uid="{00000000-0005-0000-0000-0000581B0000}"/>
    <cellStyle name="Финансовый 4 5 3 2 2" xfId="7178" xr:uid="{00000000-0005-0000-0000-0000591B0000}"/>
    <cellStyle name="Финансовый 4 5 3 3" xfId="2955" xr:uid="{00000000-0005-0000-0000-00005A1B0000}"/>
    <cellStyle name="Финансовый 4 5 4" xfId="1566" xr:uid="{00000000-0005-0000-0000-00005B1B0000}"/>
    <cellStyle name="Финансовый 4 5 4 2" xfId="7176" xr:uid="{00000000-0005-0000-0000-00005C1B0000}"/>
    <cellStyle name="Финансовый 4 5 5" xfId="2342" xr:uid="{00000000-0005-0000-0000-00005D1B0000}"/>
    <cellStyle name="Финансовый 4 6" xfId="531" xr:uid="{00000000-0005-0000-0000-00005E1B0000}"/>
    <cellStyle name="Финансовый 4 6 2" xfId="1567" xr:uid="{00000000-0005-0000-0000-00005F1B0000}"/>
    <cellStyle name="Финансовый 4 6 2 2" xfId="7179" xr:uid="{00000000-0005-0000-0000-0000601B0000}"/>
    <cellStyle name="Финансовый 4 6 3" xfId="2437" xr:uid="{00000000-0005-0000-0000-0000611B0000}"/>
    <cellStyle name="Финансовый 4 7" xfId="1568" xr:uid="{00000000-0005-0000-0000-0000621B0000}"/>
    <cellStyle name="Финансовый 4 7 2" xfId="2050" xr:uid="{00000000-0005-0000-0000-0000631B0000}"/>
    <cellStyle name="Финансовый 4 7 2 2" xfId="6417" xr:uid="{00000000-0005-0000-0000-0000641B0000}"/>
    <cellStyle name="Финансовый 4 7 2 3" xfId="6416" xr:uid="{00000000-0005-0000-0000-0000651B0000}"/>
    <cellStyle name="Финансовый 4 7 3" xfId="2956" xr:uid="{00000000-0005-0000-0000-0000661B0000}"/>
    <cellStyle name="Финансовый 4 8" xfId="1569" xr:uid="{00000000-0005-0000-0000-0000671B0000}"/>
    <cellStyle name="Финансовый 4 8 2" xfId="6418" xr:uid="{00000000-0005-0000-0000-0000681B0000}"/>
    <cellStyle name="Финансовый 4 9" xfId="2334" xr:uid="{00000000-0005-0000-0000-0000691B0000}"/>
    <cellStyle name="Финансовый 5" xfId="253" xr:uid="{00000000-0005-0000-0000-00006A1B0000}"/>
    <cellStyle name="Финансовый 5 2" xfId="371" xr:uid="{00000000-0005-0000-0000-00006B1B0000}"/>
    <cellStyle name="Финансовый 5 2 2" xfId="646" xr:uid="{00000000-0005-0000-0000-00006C1B0000}"/>
    <cellStyle name="Финансовый 5 2 2 2" xfId="1570" xr:uid="{00000000-0005-0000-0000-00006D1B0000}"/>
    <cellStyle name="Финансовый 5 2 2 2 2" xfId="7182" xr:uid="{00000000-0005-0000-0000-00006E1B0000}"/>
    <cellStyle name="Финансовый 5 2 2 3" xfId="2607" xr:uid="{00000000-0005-0000-0000-00006F1B0000}"/>
    <cellStyle name="Финансовый 5 2 3" xfId="1571" xr:uid="{00000000-0005-0000-0000-0000701B0000}"/>
    <cellStyle name="Финансовый 5 2 3 2" xfId="2051" xr:uid="{00000000-0005-0000-0000-0000711B0000}"/>
    <cellStyle name="Финансовый 5 2 3 2 2" xfId="7183" xr:uid="{00000000-0005-0000-0000-0000721B0000}"/>
    <cellStyle name="Финансовый 5 2 3 3" xfId="2957" xr:uid="{00000000-0005-0000-0000-0000731B0000}"/>
    <cellStyle name="Финансовый 5 2 4" xfId="1572" xr:uid="{00000000-0005-0000-0000-0000741B0000}"/>
    <cellStyle name="Финансовый 5 2 4 2" xfId="7181" xr:uid="{00000000-0005-0000-0000-0000751B0000}"/>
    <cellStyle name="Финансовый 5 2 5" xfId="2344" xr:uid="{00000000-0005-0000-0000-0000761B0000}"/>
    <cellStyle name="Финансовый 5 3" xfId="536" xr:uid="{00000000-0005-0000-0000-0000771B0000}"/>
    <cellStyle name="Финансовый 5 3 2" xfId="1573" xr:uid="{00000000-0005-0000-0000-0000781B0000}"/>
    <cellStyle name="Финансовый 5 3 2 2" xfId="7184" xr:uid="{00000000-0005-0000-0000-0000791B0000}"/>
    <cellStyle name="Финансовый 5 3 3" xfId="2440" xr:uid="{00000000-0005-0000-0000-00007A1B0000}"/>
    <cellStyle name="Финансовый 5 4" xfId="1574" xr:uid="{00000000-0005-0000-0000-00007B1B0000}"/>
    <cellStyle name="Финансовый 5 4 2" xfId="2052" xr:uid="{00000000-0005-0000-0000-00007C1B0000}"/>
    <cellStyle name="Финансовый 5 4 2 2" xfId="7185" xr:uid="{00000000-0005-0000-0000-00007D1B0000}"/>
    <cellStyle name="Финансовый 5 4 3" xfId="2958" xr:uid="{00000000-0005-0000-0000-00007E1B0000}"/>
    <cellStyle name="Финансовый 5 5" xfId="1575" xr:uid="{00000000-0005-0000-0000-00007F1B0000}"/>
    <cellStyle name="Финансовый 5 5 2" xfId="7180" xr:uid="{00000000-0005-0000-0000-0000801B0000}"/>
    <cellStyle name="Финансовый 5 6" xfId="2343" xr:uid="{00000000-0005-0000-0000-0000811B0000}"/>
    <cellStyle name="Финансовый 6" xfId="254" xr:uid="{00000000-0005-0000-0000-0000821B0000}"/>
    <cellStyle name="Финансовый 6 10" xfId="2345" xr:uid="{00000000-0005-0000-0000-0000831B0000}"/>
    <cellStyle name="Финансовый 6 2" xfId="372" xr:uid="{00000000-0005-0000-0000-0000841B0000}"/>
    <cellStyle name="Финансовый 6 2 10" xfId="2346" xr:uid="{00000000-0005-0000-0000-0000851B0000}"/>
    <cellStyle name="Финансовый 6 2 2" xfId="647" xr:uid="{00000000-0005-0000-0000-0000861B0000}"/>
    <cellStyle name="Финансовый 6 2 2 10" xfId="2608" xr:uid="{00000000-0005-0000-0000-0000871B0000}"/>
    <cellStyle name="Финансовый 6 2 2 2" xfId="1576" xr:uid="{00000000-0005-0000-0000-0000881B0000}"/>
    <cellStyle name="Финансовый 6 2 2 2 2" xfId="6420" xr:uid="{00000000-0005-0000-0000-0000891B0000}"/>
    <cellStyle name="Финансовый 6 2 2 2 2 2" xfId="6421" xr:uid="{00000000-0005-0000-0000-00008A1B0000}"/>
    <cellStyle name="Финансовый 6 2 2 2 3" xfId="6419" xr:uid="{00000000-0005-0000-0000-00008B1B0000}"/>
    <cellStyle name="Финансовый 6 2 2 3" xfId="6422" xr:uid="{00000000-0005-0000-0000-00008C1B0000}"/>
    <cellStyle name="Финансовый 6 2 2 3 2" xfId="6423" xr:uid="{00000000-0005-0000-0000-00008D1B0000}"/>
    <cellStyle name="Финансовый 6 2 2 4" xfId="6424" xr:uid="{00000000-0005-0000-0000-00008E1B0000}"/>
    <cellStyle name="Финансовый 6 2 2 4 2" xfId="6425" xr:uid="{00000000-0005-0000-0000-00008F1B0000}"/>
    <cellStyle name="Финансовый 6 2 2 4 2 2" xfId="6426" xr:uid="{00000000-0005-0000-0000-0000901B0000}"/>
    <cellStyle name="Финансовый 6 2 2 4 3" xfId="6427" xr:uid="{00000000-0005-0000-0000-0000911B0000}"/>
    <cellStyle name="Финансовый 6 2 2 5" xfId="6428" xr:uid="{00000000-0005-0000-0000-0000921B0000}"/>
    <cellStyle name="Финансовый 6 2 2 5 2" xfId="6429" xr:uid="{00000000-0005-0000-0000-0000931B0000}"/>
    <cellStyle name="Финансовый 6 2 2 5 2 2" xfId="6430" xr:uid="{00000000-0005-0000-0000-0000941B0000}"/>
    <cellStyle name="Финансовый 6 2 2 6" xfId="6431" xr:uid="{00000000-0005-0000-0000-0000951B0000}"/>
    <cellStyle name="Финансовый 6 2 2 6 2" xfId="6432" xr:uid="{00000000-0005-0000-0000-0000961B0000}"/>
    <cellStyle name="Финансовый 6 2 2 7" xfId="6433" xr:uid="{00000000-0005-0000-0000-0000971B0000}"/>
    <cellStyle name="Финансовый 6 2 2 7 2" xfId="6434" xr:uid="{00000000-0005-0000-0000-0000981B0000}"/>
    <cellStyle name="Финансовый 6 2 2 8" xfId="6435" xr:uid="{00000000-0005-0000-0000-0000991B0000}"/>
    <cellStyle name="Финансовый 6 2 2 8 2" xfId="6436" xr:uid="{00000000-0005-0000-0000-00009A1B0000}"/>
    <cellStyle name="Финансовый 6 2 2 9" xfId="6437" xr:uid="{00000000-0005-0000-0000-00009B1B0000}"/>
    <cellStyle name="Финансовый 6 2 3" xfId="1577" xr:uid="{00000000-0005-0000-0000-00009C1B0000}"/>
    <cellStyle name="Финансовый 6 2 3 2" xfId="2053" xr:uid="{00000000-0005-0000-0000-00009D1B0000}"/>
    <cellStyle name="Финансовый 6 2 3 2 2" xfId="6439" xr:uid="{00000000-0005-0000-0000-00009E1B0000}"/>
    <cellStyle name="Финансовый 6 2 3 2 3" xfId="6438" xr:uid="{00000000-0005-0000-0000-00009F1B0000}"/>
    <cellStyle name="Финансовый 6 2 3 3" xfId="6440" xr:uid="{00000000-0005-0000-0000-0000A01B0000}"/>
    <cellStyle name="Финансовый 6 2 3 3 2" xfId="6441" xr:uid="{00000000-0005-0000-0000-0000A11B0000}"/>
    <cellStyle name="Финансовый 6 2 3 4" xfId="6442" xr:uid="{00000000-0005-0000-0000-0000A21B0000}"/>
    <cellStyle name="Финансовый 6 2 3 5" xfId="2959" xr:uid="{00000000-0005-0000-0000-0000A31B0000}"/>
    <cellStyle name="Финансовый 6 2 4" xfId="1578" xr:uid="{00000000-0005-0000-0000-0000A41B0000}"/>
    <cellStyle name="Финансовый 6 2 4 2" xfId="6444" xr:uid="{00000000-0005-0000-0000-0000A51B0000}"/>
    <cellStyle name="Финансовый 6 2 4 3" xfId="6443" xr:uid="{00000000-0005-0000-0000-0000A61B0000}"/>
    <cellStyle name="Финансовый 6 2 5" xfId="6445" xr:uid="{00000000-0005-0000-0000-0000A71B0000}"/>
    <cellStyle name="Финансовый 6 2 5 2" xfId="6446" xr:uid="{00000000-0005-0000-0000-0000A81B0000}"/>
    <cellStyle name="Финансовый 6 2 6" xfId="6447" xr:uid="{00000000-0005-0000-0000-0000A91B0000}"/>
    <cellStyle name="Финансовый 6 2 6 2" xfId="6448" xr:uid="{00000000-0005-0000-0000-0000AA1B0000}"/>
    <cellStyle name="Финансовый 6 2 7" xfId="6449" xr:uid="{00000000-0005-0000-0000-0000AB1B0000}"/>
    <cellStyle name="Финансовый 6 2 8" xfId="6450" xr:uid="{00000000-0005-0000-0000-0000AC1B0000}"/>
    <cellStyle name="Финансовый 6 2 9" xfId="6451" xr:uid="{00000000-0005-0000-0000-0000AD1B0000}"/>
    <cellStyle name="Финансовый 6 3" xfId="537" xr:uid="{00000000-0005-0000-0000-0000AE1B0000}"/>
    <cellStyle name="Финансовый 6 3 2" xfId="1579" xr:uid="{00000000-0005-0000-0000-0000AF1B0000}"/>
    <cellStyle name="Финансовый 6 3 2 2" xfId="6453" xr:uid="{00000000-0005-0000-0000-0000B01B0000}"/>
    <cellStyle name="Финансовый 6 3 2 2 2" xfId="6454" xr:uid="{00000000-0005-0000-0000-0000B11B0000}"/>
    <cellStyle name="Финансовый 6 3 2 3" xfId="6455" xr:uid="{00000000-0005-0000-0000-0000B21B0000}"/>
    <cellStyle name="Финансовый 6 3 2 3 2" xfId="6456" xr:uid="{00000000-0005-0000-0000-0000B31B0000}"/>
    <cellStyle name="Финансовый 6 3 2 4" xfId="6457" xr:uid="{00000000-0005-0000-0000-0000B41B0000}"/>
    <cellStyle name="Финансовый 6 3 2 5" xfId="6452" xr:uid="{00000000-0005-0000-0000-0000B51B0000}"/>
    <cellStyle name="Финансовый 6 3 3" xfId="6458" xr:uid="{00000000-0005-0000-0000-0000B61B0000}"/>
    <cellStyle name="Финансовый 6 3 3 2" xfId="6459" xr:uid="{00000000-0005-0000-0000-0000B71B0000}"/>
    <cellStyle name="Финансовый 6 3 3 2 2" xfId="6460" xr:uid="{00000000-0005-0000-0000-0000B81B0000}"/>
    <cellStyle name="Финансовый 6 3 3 3" xfId="6461" xr:uid="{00000000-0005-0000-0000-0000B91B0000}"/>
    <cellStyle name="Финансовый 6 3 3 3 2" xfId="6462" xr:uid="{00000000-0005-0000-0000-0000BA1B0000}"/>
    <cellStyle name="Финансовый 6 3 3 4" xfId="6463" xr:uid="{00000000-0005-0000-0000-0000BB1B0000}"/>
    <cellStyle name="Финансовый 6 3 4" xfId="6464" xr:uid="{00000000-0005-0000-0000-0000BC1B0000}"/>
    <cellStyle name="Финансовый 6 3 4 2" xfId="6465" xr:uid="{00000000-0005-0000-0000-0000BD1B0000}"/>
    <cellStyle name="Финансовый 6 3 5" xfId="6466" xr:uid="{00000000-0005-0000-0000-0000BE1B0000}"/>
    <cellStyle name="Финансовый 6 3 6" xfId="2441" xr:uid="{00000000-0005-0000-0000-0000BF1B0000}"/>
    <cellStyle name="Финансовый 6 4" xfId="1580" xr:uid="{00000000-0005-0000-0000-0000C01B0000}"/>
    <cellStyle name="Финансовый 6 4 2" xfId="2054" xr:uid="{00000000-0005-0000-0000-0000C11B0000}"/>
    <cellStyle name="Финансовый 6 4 2 2" xfId="6468" xr:uid="{00000000-0005-0000-0000-0000C21B0000}"/>
    <cellStyle name="Финансовый 6 4 2 3" xfId="6467" xr:uid="{00000000-0005-0000-0000-0000C31B0000}"/>
    <cellStyle name="Финансовый 6 4 3" xfId="6469" xr:uid="{00000000-0005-0000-0000-0000C41B0000}"/>
    <cellStyle name="Финансовый 6 4 3 2" xfId="6470" xr:uid="{00000000-0005-0000-0000-0000C51B0000}"/>
    <cellStyle name="Финансовый 6 4 4" xfId="6471" xr:uid="{00000000-0005-0000-0000-0000C61B0000}"/>
    <cellStyle name="Финансовый 6 4 5" xfId="2960" xr:uid="{00000000-0005-0000-0000-0000C71B0000}"/>
    <cellStyle name="Финансовый 6 5" xfId="1581" xr:uid="{00000000-0005-0000-0000-0000C81B0000}"/>
    <cellStyle name="Финансовый 6 5 2" xfId="6473" xr:uid="{00000000-0005-0000-0000-0000C91B0000}"/>
    <cellStyle name="Финансовый 6 5 2 2" xfId="6474" xr:uid="{00000000-0005-0000-0000-0000CA1B0000}"/>
    <cellStyle name="Финансовый 6 5 3" xfId="6475" xr:uid="{00000000-0005-0000-0000-0000CB1B0000}"/>
    <cellStyle name="Финансовый 6 5 3 2" xfId="6476" xr:uid="{00000000-0005-0000-0000-0000CC1B0000}"/>
    <cellStyle name="Финансовый 6 5 4" xfId="6477" xr:uid="{00000000-0005-0000-0000-0000CD1B0000}"/>
    <cellStyle name="Финансовый 6 5 4 2" xfId="6478" xr:uid="{00000000-0005-0000-0000-0000CE1B0000}"/>
    <cellStyle name="Финансовый 6 5 5" xfId="6479" xr:uid="{00000000-0005-0000-0000-0000CF1B0000}"/>
    <cellStyle name="Финансовый 6 5 5 2" xfId="6480" xr:uid="{00000000-0005-0000-0000-0000D01B0000}"/>
    <cellStyle name="Финансовый 6 5 6" xfId="6481" xr:uid="{00000000-0005-0000-0000-0000D11B0000}"/>
    <cellStyle name="Финансовый 6 5 6 2" xfId="6482" xr:uid="{00000000-0005-0000-0000-0000D21B0000}"/>
    <cellStyle name="Финансовый 6 5 7" xfId="6483" xr:uid="{00000000-0005-0000-0000-0000D31B0000}"/>
    <cellStyle name="Финансовый 6 5 7 2" xfId="6484" xr:uid="{00000000-0005-0000-0000-0000D41B0000}"/>
    <cellStyle name="Финансовый 6 5 8" xfId="6485" xr:uid="{00000000-0005-0000-0000-0000D51B0000}"/>
    <cellStyle name="Финансовый 6 5 9" xfId="6472" xr:uid="{00000000-0005-0000-0000-0000D61B0000}"/>
    <cellStyle name="Финансовый 6 6" xfId="6486" xr:uid="{00000000-0005-0000-0000-0000D71B0000}"/>
    <cellStyle name="Финансовый 6 6 2" xfId="6487" xr:uid="{00000000-0005-0000-0000-0000D81B0000}"/>
    <cellStyle name="Финансовый 6 7" xfId="6488" xr:uid="{00000000-0005-0000-0000-0000D91B0000}"/>
    <cellStyle name="Финансовый 6 7 2" xfId="6489" xr:uid="{00000000-0005-0000-0000-0000DA1B0000}"/>
    <cellStyle name="Финансовый 6 7 2 2" xfId="6490" xr:uid="{00000000-0005-0000-0000-0000DB1B0000}"/>
    <cellStyle name="Финансовый 6 7 3" xfId="6491" xr:uid="{00000000-0005-0000-0000-0000DC1B0000}"/>
    <cellStyle name="Финансовый 6 7 3 2" xfId="6492" xr:uid="{00000000-0005-0000-0000-0000DD1B0000}"/>
    <cellStyle name="Финансовый 6 7 4" xfId="6493" xr:uid="{00000000-0005-0000-0000-0000DE1B0000}"/>
    <cellStyle name="Финансовый 6 8" xfId="6494" xr:uid="{00000000-0005-0000-0000-0000DF1B0000}"/>
    <cellStyle name="Финансовый 6 8 2" xfId="6495" xr:uid="{00000000-0005-0000-0000-0000E01B0000}"/>
    <cellStyle name="Финансовый 6 8 3" xfId="6496" xr:uid="{00000000-0005-0000-0000-0000E11B0000}"/>
    <cellStyle name="Финансовый 6 8 4" xfId="6497" xr:uid="{00000000-0005-0000-0000-0000E21B0000}"/>
    <cellStyle name="Финансовый 6 9" xfId="6498" xr:uid="{00000000-0005-0000-0000-0000E31B0000}"/>
    <cellStyle name="Финансовый 7" xfId="255" xr:uid="{00000000-0005-0000-0000-0000E41B0000}"/>
    <cellStyle name="Финансовый 7 2" xfId="373" xr:uid="{00000000-0005-0000-0000-0000E51B0000}"/>
    <cellStyle name="Финансовый 7 2 2" xfId="648" xr:uid="{00000000-0005-0000-0000-0000E61B0000}"/>
    <cellStyle name="Финансовый 7 2 2 2" xfId="1582" xr:uid="{00000000-0005-0000-0000-0000E71B0000}"/>
    <cellStyle name="Финансовый 7 2 2 2 2" xfId="6499" xr:uid="{00000000-0005-0000-0000-0000E81B0000}"/>
    <cellStyle name="Финансовый 7 2 2 3" xfId="2609" xr:uid="{00000000-0005-0000-0000-0000E91B0000}"/>
    <cellStyle name="Финансовый 7 2 3" xfId="1583" xr:uid="{00000000-0005-0000-0000-0000EA1B0000}"/>
    <cellStyle name="Финансовый 7 2 3 2" xfId="2055" xr:uid="{00000000-0005-0000-0000-0000EB1B0000}"/>
    <cellStyle name="Финансовый 7 2 3 2 2" xfId="7187" xr:uid="{00000000-0005-0000-0000-0000EC1B0000}"/>
    <cellStyle name="Финансовый 7 2 3 3" xfId="2961" xr:uid="{00000000-0005-0000-0000-0000ED1B0000}"/>
    <cellStyle name="Финансовый 7 2 4" xfId="1584" xr:uid="{00000000-0005-0000-0000-0000EE1B0000}"/>
    <cellStyle name="Финансовый 7 2 4 2" xfId="7186" xr:uid="{00000000-0005-0000-0000-0000EF1B0000}"/>
    <cellStyle name="Финансовый 7 2 5" xfId="2348" xr:uid="{00000000-0005-0000-0000-0000F01B0000}"/>
    <cellStyle name="Финансовый 7 3" xfId="1585" xr:uid="{00000000-0005-0000-0000-0000F11B0000}"/>
    <cellStyle name="Финансовый 7 3 10" xfId="6500" xr:uid="{00000000-0005-0000-0000-0000F21B0000}"/>
    <cellStyle name="Финансовый 7 3 11" xfId="6501" xr:uid="{00000000-0005-0000-0000-0000F31B0000}"/>
    <cellStyle name="Финансовый 7 3 12" xfId="6502" xr:uid="{00000000-0005-0000-0000-0000F41B0000}"/>
    <cellStyle name="Финансовый 7 3 13" xfId="2442" xr:uid="{00000000-0005-0000-0000-0000F51B0000}"/>
    <cellStyle name="Финансовый 7 3 2" xfId="1586" xr:uid="{00000000-0005-0000-0000-0000F61B0000}"/>
    <cellStyle name="Финансовый 7 3 2 2" xfId="6504" xr:uid="{00000000-0005-0000-0000-0000F71B0000}"/>
    <cellStyle name="Финансовый 7 3 2 3" xfId="6503" xr:uid="{00000000-0005-0000-0000-0000F81B0000}"/>
    <cellStyle name="Финансовый 7 3 3" xfId="6505" xr:uid="{00000000-0005-0000-0000-0000F91B0000}"/>
    <cellStyle name="Финансовый 7 3 3 2" xfId="6506" xr:uid="{00000000-0005-0000-0000-0000FA1B0000}"/>
    <cellStyle name="Финансовый 7 3 3 2 2" xfId="6507" xr:uid="{00000000-0005-0000-0000-0000FB1B0000}"/>
    <cellStyle name="Финансовый 7 3 3 3" xfId="6508" xr:uid="{00000000-0005-0000-0000-0000FC1B0000}"/>
    <cellStyle name="Финансовый 7 3 3 4" xfId="6509" xr:uid="{00000000-0005-0000-0000-0000FD1B0000}"/>
    <cellStyle name="Финансовый 7 3 3 5" xfId="6510" xr:uid="{00000000-0005-0000-0000-0000FE1B0000}"/>
    <cellStyle name="Финансовый 7 3 3 6" xfId="6511" xr:uid="{00000000-0005-0000-0000-0000FF1B0000}"/>
    <cellStyle name="Финансовый 7 3 3 7" xfId="6512" xr:uid="{00000000-0005-0000-0000-0000001C0000}"/>
    <cellStyle name="Финансовый 7 3 4" xfId="6513" xr:uid="{00000000-0005-0000-0000-0000011C0000}"/>
    <cellStyle name="Финансовый 7 3 5" xfId="6514" xr:uid="{00000000-0005-0000-0000-0000021C0000}"/>
    <cellStyle name="Финансовый 7 3 6" xfId="6515" xr:uid="{00000000-0005-0000-0000-0000031C0000}"/>
    <cellStyle name="Финансовый 7 3 7" xfId="6516" xr:uid="{00000000-0005-0000-0000-0000041C0000}"/>
    <cellStyle name="Финансовый 7 3 8" xfId="6517" xr:uid="{00000000-0005-0000-0000-0000051C0000}"/>
    <cellStyle name="Финансовый 7 3 9" xfId="6518" xr:uid="{00000000-0005-0000-0000-0000061C0000}"/>
    <cellStyle name="Финансовый 7 4" xfId="1587" xr:uid="{00000000-0005-0000-0000-0000071C0000}"/>
    <cellStyle name="Финансовый 7 5" xfId="1588" xr:uid="{00000000-0005-0000-0000-0000081C0000}"/>
    <cellStyle name="Финансовый 7 5 2" xfId="6520" xr:uid="{00000000-0005-0000-0000-0000091C0000}"/>
    <cellStyle name="Финансовый 7 5 3" xfId="6519" xr:uid="{00000000-0005-0000-0000-00000A1C0000}"/>
    <cellStyle name="Финансовый 7 6" xfId="6521" xr:uid="{00000000-0005-0000-0000-00000B1C0000}"/>
    <cellStyle name="Финансовый 7 6 2" xfId="6522" xr:uid="{00000000-0005-0000-0000-00000C1C0000}"/>
    <cellStyle name="Финансовый 7 6 2 2" xfId="6523" xr:uid="{00000000-0005-0000-0000-00000D1C0000}"/>
    <cellStyle name="Финансовый 7 6 3" xfId="6524" xr:uid="{00000000-0005-0000-0000-00000E1C0000}"/>
    <cellStyle name="Финансовый 7 6 4" xfId="6525" xr:uid="{00000000-0005-0000-0000-00000F1C0000}"/>
    <cellStyle name="Финансовый 7 6 4 2" xfId="6526" xr:uid="{00000000-0005-0000-0000-0000101C0000}"/>
    <cellStyle name="Финансовый 7 6 4 3" xfId="6527" xr:uid="{00000000-0005-0000-0000-0000111C0000}"/>
    <cellStyle name="Финансовый 7 6 5" xfId="6528" xr:uid="{00000000-0005-0000-0000-0000121C0000}"/>
    <cellStyle name="Финансовый 7 6 6" xfId="6529" xr:uid="{00000000-0005-0000-0000-0000131C0000}"/>
    <cellStyle name="Финансовый 7 7" xfId="6530" xr:uid="{00000000-0005-0000-0000-0000141C0000}"/>
    <cellStyle name="Финансовый 7 8" xfId="2347" xr:uid="{00000000-0005-0000-0000-0000151C0000}"/>
    <cellStyle name="Финансовый 8" xfId="256" xr:uid="{00000000-0005-0000-0000-0000161C0000}"/>
    <cellStyle name="Финансовый 8 2" xfId="6531" xr:uid="{00000000-0005-0000-0000-0000171C0000}"/>
    <cellStyle name="Финансовый 8 3" xfId="6532" xr:uid="{00000000-0005-0000-0000-0000181C0000}"/>
    <cellStyle name="Финансовый 8 3 2" xfId="6533" xr:uid="{00000000-0005-0000-0000-0000191C0000}"/>
    <cellStyle name="Финансовый 8 4" xfId="6534" xr:uid="{00000000-0005-0000-0000-00001A1C0000}"/>
    <cellStyle name="Финансовый 9" xfId="257" xr:uid="{00000000-0005-0000-0000-00001B1C0000}"/>
    <cellStyle name="Финансовый 9 2" xfId="538" xr:uid="{00000000-0005-0000-0000-00001C1C0000}"/>
    <cellStyle name="Финансовый 9 2 2" xfId="1589" xr:uid="{00000000-0005-0000-0000-00001D1C0000}"/>
    <cellStyle name="Финансовый 9 2 2 2" xfId="6535" xr:uid="{00000000-0005-0000-0000-00001E1C0000}"/>
    <cellStyle name="Финансовый 9 2 3" xfId="2610" xr:uid="{00000000-0005-0000-0000-00001F1C0000}"/>
    <cellStyle name="Финансовый 9 3" xfId="1590" xr:uid="{00000000-0005-0000-0000-0000201C0000}"/>
    <cellStyle name="Финансовый 9 3 2" xfId="2056" xr:uid="{00000000-0005-0000-0000-0000211C0000}"/>
    <cellStyle name="Финансовый 9 3 2 2" xfId="6536" xr:uid="{00000000-0005-0000-0000-0000221C0000}"/>
    <cellStyle name="Финансовый 9 3 3" xfId="2962" xr:uid="{00000000-0005-0000-0000-0000231C0000}"/>
    <cellStyle name="Финансовый 9 4" xfId="1591" xr:uid="{00000000-0005-0000-0000-0000241C0000}"/>
    <cellStyle name="Финансовый 9 4 2" xfId="6537" xr:uid="{00000000-0005-0000-0000-0000251C0000}"/>
    <cellStyle name="Финансовый 9 5" xfId="2349" xr:uid="{00000000-0005-0000-0000-0000261C0000}"/>
  </cellStyles>
  <dxfs count="3"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FF99"/>
      <color rgb="FFCCFFCC"/>
      <color rgb="FF99CCFF"/>
      <color rgb="FF99FFCC"/>
      <color rgb="FFFF33CC"/>
      <color rgb="FFCF340F"/>
      <color rgb="FF00CC99"/>
      <color rgb="FF0033CC"/>
      <color rgb="FFF9DBFD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png"/><Relationship Id="rId1" Type="http://schemas.openxmlformats.org/officeDocument/2006/relationships/image" Target="../media/image6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5.png"/><Relationship Id="rId1" Type="http://schemas.openxmlformats.org/officeDocument/2006/relationships/image" Target="../media/image64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3.jpeg"/><Relationship Id="rId13" Type="http://schemas.openxmlformats.org/officeDocument/2006/relationships/image" Target="../media/image78.jpeg"/><Relationship Id="rId18" Type="http://schemas.openxmlformats.org/officeDocument/2006/relationships/image" Target="../media/image57.png"/><Relationship Id="rId3" Type="http://schemas.openxmlformats.org/officeDocument/2006/relationships/image" Target="../media/image68.jpeg"/><Relationship Id="rId21" Type="http://schemas.openxmlformats.org/officeDocument/2006/relationships/image" Target="../media/image84.jpeg"/><Relationship Id="rId7" Type="http://schemas.openxmlformats.org/officeDocument/2006/relationships/image" Target="../media/image72.jpeg"/><Relationship Id="rId12" Type="http://schemas.openxmlformats.org/officeDocument/2006/relationships/image" Target="../media/image77.jpeg"/><Relationship Id="rId17" Type="http://schemas.openxmlformats.org/officeDocument/2006/relationships/image" Target="../media/image5.png"/><Relationship Id="rId2" Type="http://schemas.openxmlformats.org/officeDocument/2006/relationships/image" Target="../media/image67.jpeg"/><Relationship Id="rId16" Type="http://schemas.openxmlformats.org/officeDocument/2006/relationships/image" Target="../media/image81.jpeg"/><Relationship Id="rId20" Type="http://schemas.openxmlformats.org/officeDocument/2006/relationships/image" Target="../media/image83.jpeg"/><Relationship Id="rId1" Type="http://schemas.openxmlformats.org/officeDocument/2006/relationships/image" Target="../media/image66.jpeg"/><Relationship Id="rId6" Type="http://schemas.openxmlformats.org/officeDocument/2006/relationships/image" Target="../media/image71.jpeg"/><Relationship Id="rId11" Type="http://schemas.openxmlformats.org/officeDocument/2006/relationships/image" Target="../media/image76.jpeg"/><Relationship Id="rId5" Type="http://schemas.openxmlformats.org/officeDocument/2006/relationships/image" Target="../media/image70.jpeg"/><Relationship Id="rId15" Type="http://schemas.openxmlformats.org/officeDocument/2006/relationships/image" Target="../media/image80.png"/><Relationship Id="rId10" Type="http://schemas.openxmlformats.org/officeDocument/2006/relationships/image" Target="../media/image75.jpeg"/><Relationship Id="rId19" Type="http://schemas.openxmlformats.org/officeDocument/2006/relationships/image" Target="../media/image82.png"/><Relationship Id="rId4" Type="http://schemas.openxmlformats.org/officeDocument/2006/relationships/image" Target="../media/image69.jpeg"/><Relationship Id="rId9" Type="http://schemas.openxmlformats.org/officeDocument/2006/relationships/image" Target="../media/image74.jpeg"/><Relationship Id="rId14" Type="http://schemas.openxmlformats.org/officeDocument/2006/relationships/image" Target="../media/image79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2.jpeg"/><Relationship Id="rId13" Type="http://schemas.openxmlformats.org/officeDocument/2006/relationships/image" Target="../media/image5.png"/><Relationship Id="rId3" Type="http://schemas.openxmlformats.org/officeDocument/2006/relationships/image" Target="../media/image87.jpeg"/><Relationship Id="rId7" Type="http://schemas.openxmlformats.org/officeDocument/2006/relationships/image" Target="../media/image91.jpeg"/><Relationship Id="rId12" Type="http://schemas.openxmlformats.org/officeDocument/2006/relationships/image" Target="../media/image96.jpeg"/><Relationship Id="rId17" Type="http://schemas.openxmlformats.org/officeDocument/2006/relationships/image" Target="../media/image99.png"/><Relationship Id="rId2" Type="http://schemas.openxmlformats.org/officeDocument/2006/relationships/image" Target="../media/image86.jpeg"/><Relationship Id="rId16" Type="http://schemas.openxmlformats.org/officeDocument/2006/relationships/image" Target="../media/image98.jpeg"/><Relationship Id="rId1" Type="http://schemas.openxmlformats.org/officeDocument/2006/relationships/image" Target="../media/image85.jpeg"/><Relationship Id="rId6" Type="http://schemas.openxmlformats.org/officeDocument/2006/relationships/image" Target="../media/image90.jpeg"/><Relationship Id="rId11" Type="http://schemas.openxmlformats.org/officeDocument/2006/relationships/image" Target="../media/image95.jpeg"/><Relationship Id="rId5" Type="http://schemas.openxmlformats.org/officeDocument/2006/relationships/image" Target="../media/image89.jpeg"/><Relationship Id="rId15" Type="http://schemas.openxmlformats.org/officeDocument/2006/relationships/image" Target="../media/image57.png"/><Relationship Id="rId10" Type="http://schemas.openxmlformats.org/officeDocument/2006/relationships/image" Target="../media/image94.jpeg"/><Relationship Id="rId4" Type="http://schemas.openxmlformats.org/officeDocument/2006/relationships/image" Target="../media/image88.jpeg"/><Relationship Id="rId9" Type="http://schemas.openxmlformats.org/officeDocument/2006/relationships/image" Target="../media/image93.jpeg"/><Relationship Id="rId14" Type="http://schemas.openxmlformats.org/officeDocument/2006/relationships/image" Target="../media/image9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7" Type="http://schemas.openxmlformats.org/officeDocument/2006/relationships/image" Target="../media/image5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7" Type="http://schemas.openxmlformats.org/officeDocument/2006/relationships/image" Target="../media/image5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6" Type="http://schemas.openxmlformats.org/officeDocument/2006/relationships/image" Target="../media/image22.pn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5.png"/><Relationship Id="rId6" Type="http://schemas.openxmlformats.org/officeDocument/2006/relationships/image" Target="../media/image27.jpe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7" Type="http://schemas.openxmlformats.org/officeDocument/2006/relationships/image" Target="../media/image33.pn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2.jpeg"/><Relationship Id="rId5" Type="http://schemas.openxmlformats.org/officeDocument/2006/relationships/image" Target="../media/image5.png"/><Relationship Id="rId4" Type="http://schemas.openxmlformats.org/officeDocument/2006/relationships/image" Target="../media/image3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jpeg"/><Relationship Id="rId2" Type="http://schemas.openxmlformats.org/officeDocument/2006/relationships/image" Target="../media/image35.jpeg"/><Relationship Id="rId1" Type="http://schemas.openxmlformats.org/officeDocument/2006/relationships/image" Target="../media/image34.jpeg"/><Relationship Id="rId5" Type="http://schemas.openxmlformats.org/officeDocument/2006/relationships/image" Target="../media/image5.png"/><Relationship Id="rId4" Type="http://schemas.openxmlformats.org/officeDocument/2006/relationships/image" Target="../media/image3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5" Type="http://schemas.openxmlformats.org/officeDocument/2006/relationships/image" Target="../media/image5.png"/><Relationship Id="rId4" Type="http://schemas.openxmlformats.org/officeDocument/2006/relationships/image" Target="../media/image41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jpeg"/><Relationship Id="rId13" Type="http://schemas.openxmlformats.org/officeDocument/2006/relationships/image" Target="../media/image53.png"/><Relationship Id="rId18" Type="http://schemas.openxmlformats.org/officeDocument/2006/relationships/image" Target="../media/image58.jpeg"/><Relationship Id="rId3" Type="http://schemas.openxmlformats.org/officeDocument/2006/relationships/image" Target="../media/image44.png"/><Relationship Id="rId7" Type="http://schemas.openxmlformats.org/officeDocument/2006/relationships/image" Target="../media/image47.jpeg"/><Relationship Id="rId12" Type="http://schemas.openxmlformats.org/officeDocument/2006/relationships/image" Target="../media/image52.png"/><Relationship Id="rId17" Type="http://schemas.openxmlformats.org/officeDocument/2006/relationships/image" Target="../media/image57.png"/><Relationship Id="rId2" Type="http://schemas.openxmlformats.org/officeDocument/2006/relationships/image" Target="../media/image43.png"/><Relationship Id="rId16" Type="http://schemas.openxmlformats.org/officeDocument/2006/relationships/image" Target="../media/image56.png"/><Relationship Id="rId20" Type="http://schemas.openxmlformats.org/officeDocument/2006/relationships/image" Target="../media/image60.png"/><Relationship Id="rId1" Type="http://schemas.openxmlformats.org/officeDocument/2006/relationships/image" Target="../media/image42.png"/><Relationship Id="rId6" Type="http://schemas.openxmlformats.org/officeDocument/2006/relationships/image" Target="../media/image5.png"/><Relationship Id="rId11" Type="http://schemas.openxmlformats.org/officeDocument/2006/relationships/image" Target="../media/image51.jpeg"/><Relationship Id="rId5" Type="http://schemas.openxmlformats.org/officeDocument/2006/relationships/image" Target="../media/image46.png"/><Relationship Id="rId15" Type="http://schemas.openxmlformats.org/officeDocument/2006/relationships/image" Target="../media/image55.png"/><Relationship Id="rId10" Type="http://schemas.openxmlformats.org/officeDocument/2006/relationships/image" Target="../media/image50.png"/><Relationship Id="rId19" Type="http://schemas.openxmlformats.org/officeDocument/2006/relationships/image" Target="../media/image59.jpeg"/><Relationship Id="rId4" Type="http://schemas.openxmlformats.org/officeDocument/2006/relationships/image" Target="../media/image45.png"/><Relationship Id="rId9" Type="http://schemas.openxmlformats.org/officeDocument/2006/relationships/image" Target="../media/image49.jpeg"/><Relationship Id="rId14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8</xdr:row>
      <xdr:rowOff>122464</xdr:rowOff>
    </xdr:from>
    <xdr:to>
      <xdr:col>0</xdr:col>
      <xdr:colOff>2280560</xdr:colOff>
      <xdr:row>14</xdr:row>
      <xdr:rowOff>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81643" y="3075214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21</xdr:row>
      <xdr:rowOff>43543</xdr:rowOff>
    </xdr:from>
    <xdr:to>
      <xdr:col>0</xdr:col>
      <xdr:colOff>2256068</xdr:colOff>
      <xdr:row>26</xdr:row>
      <xdr:rowOff>201386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6" b="12686"/>
        <a:stretch/>
      </xdr:blipFill>
      <xdr:spPr>
        <a:xfrm flipH="1">
          <a:off x="57151" y="7595507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32659</xdr:colOff>
      <xdr:row>34</xdr:row>
      <xdr:rowOff>195943</xdr:rowOff>
    </xdr:from>
    <xdr:to>
      <xdr:col>0</xdr:col>
      <xdr:colOff>2231576</xdr:colOff>
      <xdr:row>40</xdr:row>
      <xdr:rowOff>108858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32659" y="12347122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76202</xdr:colOff>
      <xdr:row>46</xdr:row>
      <xdr:rowOff>239487</xdr:rowOff>
    </xdr:from>
    <xdr:to>
      <xdr:col>0</xdr:col>
      <xdr:colOff>2275119</xdr:colOff>
      <xdr:row>52</xdr:row>
      <xdr:rowOff>152402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76202" y="16744951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154214</xdr:colOff>
      <xdr:row>43</xdr:row>
      <xdr:rowOff>127000</xdr:rowOff>
    </xdr:from>
    <xdr:to>
      <xdr:col>0</xdr:col>
      <xdr:colOff>970642</xdr:colOff>
      <xdr:row>46</xdr:row>
      <xdr:rowOff>4287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214" y="15784286"/>
          <a:ext cx="816428" cy="6120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111396</xdr:colOff>
      <xdr:row>5</xdr:row>
      <xdr:rowOff>23656</xdr:rowOff>
    </xdr:from>
    <xdr:to>
      <xdr:col>2</xdr:col>
      <xdr:colOff>6102</xdr:colOff>
      <xdr:row>7</xdr:row>
      <xdr:rowOff>299356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039" y="2182656"/>
          <a:ext cx="2044634" cy="1146557"/>
        </a:xfrm>
        <a:prstGeom prst="rect">
          <a:avLst/>
        </a:prstGeom>
      </xdr:spPr>
    </xdr:pic>
    <xdr:clientData/>
  </xdr:twoCellAnchor>
  <xdr:twoCellAnchor editAs="oneCell">
    <xdr:from>
      <xdr:col>1</xdr:col>
      <xdr:colOff>146304</xdr:colOff>
      <xdr:row>11</xdr:row>
      <xdr:rowOff>313509</xdr:rowOff>
    </xdr:from>
    <xdr:to>
      <xdr:col>1</xdr:col>
      <xdr:colOff>1839157</xdr:colOff>
      <xdr:row>14</xdr:row>
      <xdr:rowOff>34592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854" y="5152209"/>
          <a:ext cx="1692853" cy="93665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182371</xdr:colOff>
      <xdr:row>4</xdr:row>
      <xdr:rowOff>313509</xdr:rowOff>
    </xdr:from>
    <xdr:to>
      <xdr:col>0</xdr:col>
      <xdr:colOff>1996185</xdr:colOff>
      <xdr:row>8</xdr:row>
      <xdr:rowOff>31125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71" y="1946366"/>
          <a:ext cx="1813814" cy="724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79683</xdr:colOff>
      <xdr:row>6</xdr:row>
      <xdr:rowOff>191301</xdr:rowOff>
    </xdr:from>
    <xdr:to>
      <xdr:col>2</xdr:col>
      <xdr:colOff>7288</xdr:colOff>
      <xdr:row>7</xdr:row>
      <xdr:rowOff>618432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03" r="10794"/>
        <a:stretch/>
      </xdr:blipFill>
      <xdr:spPr>
        <a:xfrm>
          <a:off x="2127939" y="2918825"/>
          <a:ext cx="1889210" cy="1294506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126999</xdr:colOff>
      <xdr:row>10</xdr:row>
      <xdr:rowOff>235857</xdr:rowOff>
    </xdr:from>
    <xdr:to>
      <xdr:col>1</xdr:col>
      <xdr:colOff>1863926</xdr:colOff>
      <xdr:row>13</xdr:row>
      <xdr:rowOff>301351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41791" r="45662"/>
        <a:stretch/>
      </xdr:blipFill>
      <xdr:spPr>
        <a:xfrm>
          <a:off x="2086428" y="4998357"/>
          <a:ext cx="1784552" cy="150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1052286</xdr:colOff>
      <xdr:row>11</xdr:row>
      <xdr:rowOff>172357</xdr:rowOff>
    </xdr:from>
    <xdr:to>
      <xdr:col>1</xdr:col>
      <xdr:colOff>4535</xdr:colOff>
      <xdr:row>12</xdr:row>
      <xdr:rowOff>303643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286" y="5996214"/>
          <a:ext cx="816428" cy="6120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10</xdr:row>
      <xdr:rowOff>263071</xdr:rowOff>
    </xdr:from>
    <xdr:to>
      <xdr:col>1</xdr:col>
      <xdr:colOff>1360</xdr:colOff>
      <xdr:row>11</xdr:row>
      <xdr:rowOff>852714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0" t="15610" r="3175" b="23153"/>
        <a:stretch/>
      </xdr:blipFill>
      <xdr:spPr>
        <a:xfrm>
          <a:off x="181428" y="2168071"/>
          <a:ext cx="3084286" cy="1270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13608</xdr:rowOff>
    </xdr:from>
    <xdr:to>
      <xdr:col>0</xdr:col>
      <xdr:colOff>3178526</xdr:colOff>
      <xdr:row>18</xdr:row>
      <xdr:rowOff>1621971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94" b="12294"/>
        <a:stretch/>
      </xdr:blipFill>
      <xdr:spPr>
        <a:xfrm>
          <a:off x="0" y="4435929"/>
          <a:ext cx="3178526" cy="1608363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119742</xdr:colOff>
      <xdr:row>20</xdr:row>
      <xdr:rowOff>68036</xdr:rowOff>
    </xdr:from>
    <xdr:to>
      <xdr:col>0</xdr:col>
      <xdr:colOff>3113314</xdr:colOff>
      <xdr:row>20</xdr:row>
      <xdr:rowOff>1582811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45" b="11245"/>
        <a:stretch/>
      </xdr:blipFill>
      <xdr:spPr>
        <a:xfrm>
          <a:off x="119742" y="7078436"/>
          <a:ext cx="2993572" cy="1514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21772</xdr:rowOff>
    </xdr:from>
    <xdr:to>
      <xdr:col>0</xdr:col>
      <xdr:colOff>3178526</xdr:colOff>
      <xdr:row>22</xdr:row>
      <xdr:rowOff>1621972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0" y="12077701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38100</xdr:rowOff>
    </xdr:from>
    <xdr:to>
      <xdr:col>0</xdr:col>
      <xdr:colOff>3178526</xdr:colOff>
      <xdr:row>24</xdr:row>
      <xdr:rowOff>1638300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0" y="14692993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27214</xdr:rowOff>
    </xdr:from>
    <xdr:to>
      <xdr:col>0</xdr:col>
      <xdr:colOff>3178526</xdr:colOff>
      <xdr:row>26</xdr:row>
      <xdr:rowOff>1627414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0" y="17076964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30</xdr:row>
      <xdr:rowOff>46264</xdr:rowOff>
    </xdr:from>
    <xdr:to>
      <xdr:col>0</xdr:col>
      <xdr:colOff>3192133</xdr:colOff>
      <xdr:row>30</xdr:row>
      <xdr:rowOff>1646464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88" b="6196"/>
        <a:stretch/>
      </xdr:blipFill>
      <xdr:spPr>
        <a:xfrm>
          <a:off x="13607" y="21844907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347435</xdr:colOff>
      <xdr:row>32</xdr:row>
      <xdr:rowOff>94344</xdr:rowOff>
    </xdr:from>
    <xdr:to>
      <xdr:col>1</xdr:col>
      <xdr:colOff>907</xdr:colOff>
      <xdr:row>32</xdr:row>
      <xdr:rowOff>1596572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77" r="7902" b="12229"/>
        <a:stretch/>
      </xdr:blipFill>
      <xdr:spPr>
        <a:xfrm>
          <a:off x="347435" y="29576487"/>
          <a:ext cx="2927351" cy="15022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35378</xdr:rowOff>
    </xdr:from>
    <xdr:to>
      <xdr:col>0</xdr:col>
      <xdr:colOff>3178526</xdr:colOff>
      <xdr:row>36</xdr:row>
      <xdr:rowOff>274864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 flipH="1">
          <a:off x="0" y="26487664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65314</xdr:rowOff>
    </xdr:from>
    <xdr:to>
      <xdr:col>0</xdr:col>
      <xdr:colOff>3178526</xdr:colOff>
      <xdr:row>38</xdr:row>
      <xdr:rowOff>1665514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 flipH="1">
          <a:off x="0" y="28912457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2722</xdr:colOff>
      <xdr:row>40</xdr:row>
      <xdr:rowOff>68034</xdr:rowOff>
    </xdr:from>
    <xdr:to>
      <xdr:col>0</xdr:col>
      <xdr:colOff>3181248</xdr:colOff>
      <xdr:row>40</xdr:row>
      <xdr:rowOff>1755321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44" b="1343"/>
        <a:stretch/>
      </xdr:blipFill>
      <xdr:spPr>
        <a:xfrm flipH="1">
          <a:off x="2722" y="31228391"/>
          <a:ext cx="3178526" cy="16872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117929</xdr:colOff>
      <xdr:row>42</xdr:row>
      <xdr:rowOff>79827</xdr:rowOff>
    </xdr:from>
    <xdr:to>
      <xdr:col>1</xdr:col>
      <xdr:colOff>1349</xdr:colOff>
      <xdr:row>42</xdr:row>
      <xdr:rowOff>1767114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43" b="9343"/>
        <a:stretch/>
      </xdr:blipFill>
      <xdr:spPr>
        <a:xfrm>
          <a:off x="117929" y="39041613"/>
          <a:ext cx="3178526" cy="1687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226787</xdr:colOff>
      <xdr:row>44</xdr:row>
      <xdr:rowOff>290285</xdr:rowOff>
    </xdr:from>
    <xdr:to>
      <xdr:col>1</xdr:col>
      <xdr:colOff>3629</xdr:colOff>
      <xdr:row>44</xdr:row>
      <xdr:rowOff>1587500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" t="17605" r="3654" b="22800"/>
        <a:stretch/>
      </xdr:blipFill>
      <xdr:spPr>
        <a:xfrm>
          <a:off x="226787" y="41701356"/>
          <a:ext cx="3102428" cy="1297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43543</xdr:rowOff>
    </xdr:from>
    <xdr:to>
      <xdr:col>0</xdr:col>
      <xdr:colOff>3184071</xdr:colOff>
      <xdr:row>46</xdr:row>
      <xdr:rowOff>1499508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 b="14978"/>
        <a:stretch/>
      </xdr:blipFill>
      <xdr:spPr>
        <a:xfrm>
          <a:off x="0" y="38415686"/>
          <a:ext cx="3184071" cy="1455965"/>
        </a:xfrm>
        <a:prstGeom prst="rect">
          <a:avLst/>
        </a:prstGeom>
      </xdr:spPr>
    </xdr:pic>
    <xdr:clientData/>
  </xdr:twoCellAnchor>
  <xdr:twoCellAnchor editAs="oneCell">
    <xdr:from>
      <xdr:col>0</xdr:col>
      <xdr:colOff>301172</xdr:colOff>
      <xdr:row>13</xdr:row>
      <xdr:rowOff>312057</xdr:rowOff>
    </xdr:from>
    <xdr:to>
      <xdr:col>1</xdr:col>
      <xdr:colOff>47171</xdr:colOff>
      <xdr:row>14</xdr:row>
      <xdr:rowOff>687615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/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5" t="16679" r="7976" b="15924"/>
        <a:stretch/>
      </xdr:blipFill>
      <xdr:spPr bwMode="auto">
        <a:xfrm>
          <a:off x="301172" y="4793343"/>
          <a:ext cx="3102428" cy="138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119743</xdr:colOff>
      <xdr:row>16</xdr:row>
      <xdr:rowOff>464459</xdr:rowOff>
    </xdr:from>
    <xdr:to>
      <xdr:col>0</xdr:col>
      <xdr:colOff>3029858</xdr:colOff>
      <xdr:row>16</xdr:row>
      <xdr:rowOff>1727202</xdr:rowOff>
    </xdr:to>
    <xdr:pic>
      <xdr:nvPicPr>
        <xdr:cNvPr id="23" name="Рисунок 22" descr="IMG_1259-Edit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4" r="8310" b="21559"/>
        <a:stretch/>
      </xdr:blipFill>
      <xdr:spPr bwMode="auto">
        <a:xfrm>
          <a:off x="119743" y="7884888"/>
          <a:ext cx="2910115" cy="1262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90715</xdr:colOff>
      <xdr:row>10</xdr:row>
      <xdr:rowOff>72571</xdr:rowOff>
    </xdr:from>
    <xdr:to>
      <xdr:col>0</xdr:col>
      <xdr:colOff>907143</xdr:colOff>
      <xdr:row>11</xdr:row>
      <xdr:rowOff>4285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0715" y="1977571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13</xdr:row>
      <xdr:rowOff>54428</xdr:rowOff>
    </xdr:from>
    <xdr:to>
      <xdr:col>0</xdr:col>
      <xdr:colOff>879928</xdr:colOff>
      <xdr:row>13</xdr:row>
      <xdr:rowOff>620732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7001" y="4535714"/>
          <a:ext cx="752927" cy="566304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16</xdr:row>
      <xdr:rowOff>36286</xdr:rowOff>
    </xdr:from>
    <xdr:to>
      <xdr:col>0</xdr:col>
      <xdr:colOff>861787</xdr:colOff>
      <xdr:row>16</xdr:row>
      <xdr:rowOff>623060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644" y="7456715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116115</xdr:colOff>
      <xdr:row>44</xdr:row>
      <xdr:rowOff>43543</xdr:rowOff>
    </xdr:from>
    <xdr:to>
      <xdr:col>0</xdr:col>
      <xdr:colOff>932543</xdr:colOff>
      <xdr:row>44</xdr:row>
      <xdr:rowOff>655615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115" y="414546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181429</xdr:colOff>
      <xdr:row>42</xdr:row>
      <xdr:rowOff>54428</xdr:rowOff>
    </xdr:from>
    <xdr:to>
      <xdr:col>0</xdr:col>
      <xdr:colOff>997857</xdr:colOff>
      <xdr:row>42</xdr:row>
      <xdr:rowOff>666500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1429" y="390162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2222500</xdr:colOff>
      <xdr:row>14</xdr:row>
      <xdr:rowOff>300394</xdr:rowOff>
    </xdr:from>
    <xdr:to>
      <xdr:col>1</xdr:col>
      <xdr:colOff>453</xdr:colOff>
      <xdr:row>14</xdr:row>
      <xdr:rowOff>931095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22500" y="5788608"/>
          <a:ext cx="1061357" cy="630701"/>
        </a:xfrm>
        <a:prstGeom prst="rect">
          <a:avLst/>
        </a:prstGeom>
      </xdr:spPr>
    </xdr:pic>
    <xdr:clientData/>
  </xdr:twoCellAnchor>
  <xdr:twoCellAnchor editAs="oneCell">
    <xdr:from>
      <xdr:col>0</xdr:col>
      <xdr:colOff>2231572</xdr:colOff>
      <xdr:row>16</xdr:row>
      <xdr:rowOff>1551215</xdr:rowOff>
    </xdr:from>
    <xdr:to>
      <xdr:col>1</xdr:col>
      <xdr:colOff>5443</xdr:colOff>
      <xdr:row>16</xdr:row>
      <xdr:rowOff>2181916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31572" y="8971644"/>
          <a:ext cx="1061357" cy="630701"/>
        </a:xfrm>
        <a:prstGeom prst="rect">
          <a:avLst/>
        </a:prstGeom>
      </xdr:spPr>
    </xdr:pic>
    <xdr:clientData/>
  </xdr:twoCellAnchor>
  <xdr:twoCellAnchor>
    <xdr:from>
      <xdr:col>0</xdr:col>
      <xdr:colOff>141515</xdr:colOff>
      <xdr:row>28</xdr:row>
      <xdr:rowOff>261257</xdr:rowOff>
    </xdr:from>
    <xdr:to>
      <xdr:col>0</xdr:col>
      <xdr:colOff>3078481</xdr:colOff>
      <xdr:row>28</xdr:row>
      <xdr:rowOff>1755866</xdr:rowOff>
    </xdr:to>
    <xdr:pic>
      <xdr:nvPicPr>
        <xdr:cNvPr id="28" name="Рисунок 27" descr="IMG_0245 (2)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2" t="18214" r="3091" b="11786"/>
        <a:stretch>
          <a:fillRect/>
        </a:stretch>
      </xdr:blipFill>
      <xdr:spPr bwMode="auto">
        <a:xfrm>
          <a:off x="141515" y="25973314"/>
          <a:ext cx="2936966" cy="1494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380396</xdr:colOff>
      <xdr:row>4</xdr:row>
      <xdr:rowOff>144538</xdr:rowOff>
    </xdr:from>
    <xdr:to>
      <xdr:col>0</xdr:col>
      <xdr:colOff>2897537</xdr:colOff>
      <xdr:row>5</xdr:row>
      <xdr:rowOff>492759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380396" y="2179078"/>
          <a:ext cx="2517141" cy="1025313"/>
        </a:xfrm>
        <a:prstGeom prst="rect">
          <a:avLst/>
        </a:prstGeom>
      </xdr:spPr>
    </xdr:pic>
    <xdr:clientData/>
  </xdr:twoCellAnchor>
  <xdr:oneCellAnchor>
    <xdr:from>
      <xdr:col>0</xdr:col>
      <xdr:colOff>90714</xdr:colOff>
      <xdr:row>7</xdr:row>
      <xdr:rowOff>27537</xdr:rowOff>
    </xdr:from>
    <xdr:ext cx="780143" cy="591128"/>
    <xdr:pic>
      <xdr:nvPicPr>
        <xdr:cNvPr id="9" name="Рисунок 8">
          <a:extLst>
            <a:ext uri="{FF2B5EF4-FFF2-40B4-BE49-F238E27FC236}">
              <a16:creationId xmlns:a16="http://schemas.microsoft.com/office/drawing/2014/main" id="{0CCAE36C-7FA8-4C27-8FE4-AAC7CF24A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714" y="1703937"/>
          <a:ext cx="780143" cy="591128"/>
        </a:xfrm>
        <a:prstGeom prst="rect">
          <a:avLst/>
        </a:prstGeom>
      </xdr:spPr>
    </xdr:pic>
    <xdr:clientData/>
  </xdr:oneCellAnchor>
  <xdr:twoCellAnchor editAs="oneCell">
    <xdr:from>
      <xdr:col>0</xdr:col>
      <xdr:colOff>598715</xdr:colOff>
      <xdr:row>7</xdr:row>
      <xdr:rowOff>163286</xdr:rowOff>
    </xdr:from>
    <xdr:to>
      <xdr:col>0</xdr:col>
      <xdr:colOff>3113951</xdr:colOff>
      <xdr:row>8</xdr:row>
      <xdr:rowOff>511506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748E9F-34EF-4C12-B751-710EFBF85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598715" y="3813266"/>
          <a:ext cx="2515236" cy="1034020"/>
        </a:xfrm>
        <a:prstGeom prst="rect">
          <a:avLst/>
        </a:prstGeom>
      </xdr:spPr>
    </xdr:pic>
    <xdr:clientData/>
  </xdr:twoCellAnchor>
  <xdr:oneCellAnchor>
    <xdr:from>
      <xdr:col>0</xdr:col>
      <xdr:colOff>90714</xdr:colOff>
      <xdr:row>7</xdr:row>
      <xdr:rowOff>27537</xdr:rowOff>
    </xdr:from>
    <xdr:ext cx="780143" cy="591128"/>
    <xdr:pic>
      <xdr:nvPicPr>
        <xdr:cNvPr id="19" name="Рисунок 18">
          <a:extLst>
            <a:ext uri="{FF2B5EF4-FFF2-40B4-BE49-F238E27FC236}">
              <a16:creationId xmlns:a16="http://schemas.microsoft.com/office/drawing/2014/main" id="{F9F8B98F-20BC-4CAE-9C90-069B515F5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714" y="3677517"/>
          <a:ext cx="780143" cy="591128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4</xdr:row>
      <xdr:rowOff>8399</xdr:rowOff>
    </xdr:from>
    <xdr:to>
      <xdr:col>0</xdr:col>
      <xdr:colOff>2431144</xdr:colOff>
      <xdr:row>10</xdr:row>
      <xdr:rowOff>222251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0" t="-632" r="7318" b="632"/>
        <a:stretch/>
      </xdr:blipFill>
      <xdr:spPr>
        <a:xfrm>
          <a:off x="95251" y="1415982"/>
          <a:ext cx="2233083" cy="1674352"/>
        </a:xfrm>
        <a:prstGeom prst="rect">
          <a:avLst/>
        </a:prstGeom>
      </xdr:spPr>
    </xdr:pic>
    <xdr:clientData/>
  </xdr:twoCellAnchor>
  <xdr:twoCellAnchor editAs="oneCell">
    <xdr:from>
      <xdr:col>0</xdr:col>
      <xdr:colOff>88899</xdr:colOff>
      <xdr:row>12</xdr:row>
      <xdr:rowOff>33799</xdr:rowOff>
    </xdr:from>
    <xdr:to>
      <xdr:col>0</xdr:col>
      <xdr:colOff>2321982</xdr:colOff>
      <xdr:row>19</xdr:row>
      <xdr:rowOff>4234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9" t="632" r="4309" b="-632"/>
        <a:stretch/>
      </xdr:blipFill>
      <xdr:spPr>
        <a:xfrm>
          <a:off x="88899" y="3568632"/>
          <a:ext cx="2233083" cy="167435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20</xdr:row>
      <xdr:rowOff>6282</xdr:rowOff>
    </xdr:from>
    <xdr:to>
      <xdr:col>0</xdr:col>
      <xdr:colOff>2315633</xdr:colOff>
      <xdr:row>24</xdr:row>
      <xdr:rowOff>455083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31751" y="5668365"/>
          <a:ext cx="2283882" cy="138013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35984</xdr:colOff>
      <xdr:row>30</xdr:row>
      <xdr:rowOff>34644</xdr:rowOff>
    </xdr:from>
    <xdr:to>
      <xdr:col>0</xdr:col>
      <xdr:colOff>2319866</xdr:colOff>
      <xdr:row>34</xdr:row>
      <xdr:rowOff>227995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2" b="2802"/>
        <a:stretch/>
      </xdr:blipFill>
      <xdr:spPr>
        <a:xfrm>
          <a:off x="35984" y="10278101"/>
          <a:ext cx="2283882" cy="1412551"/>
        </a:xfrm>
        <a:prstGeom prst="rect">
          <a:avLst/>
        </a:prstGeom>
      </xdr:spPr>
    </xdr:pic>
    <xdr:clientData/>
  </xdr:twoCellAnchor>
  <xdr:twoCellAnchor editAs="oneCell">
    <xdr:from>
      <xdr:col>0</xdr:col>
      <xdr:colOff>61987</xdr:colOff>
      <xdr:row>44</xdr:row>
      <xdr:rowOff>60710</xdr:rowOff>
    </xdr:from>
    <xdr:to>
      <xdr:col>0</xdr:col>
      <xdr:colOff>2295071</xdr:colOff>
      <xdr:row>50</xdr:row>
      <xdr:rowOff>213178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5" t="2935" r="2781" b="-2935"/>
        <a:stretch/>
      </xdr:blipFill>
      <xdr:spPr>
        <a:xfrm>
          <a:off x="61987" y="9640139"/>
          <a:ext cx="2233084" cy="1785325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52</xdr:row>
      <xdr:rowOff>10513</xdr:rowOff>
    </xdr:from>
    <xdr:to>
      <xdr:col>0</xdr:col>
      <xdr:colOff>2317749</xdr:colOff>
      <xdr:row>59</xdr:row>
      <xdr:rowOff>169331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5" t="8401" r="8628" b="6226"/>
        <a:stretch/>
      </xdr:blipFill>
      <xdr:spPr>
        <a:xfrm>
          <a:off x="74083" y="11493430"/>
          <a:ext cx="2243666" cy="149231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21168</xdr:colOff>
      <xdr:row>61</xdr:row>
      <xdr:rowOff>4165</xdr:rowOff>
    </xdr:from>
    <xdr:to>
      <xdr:col>0</xdr:col>
      <xdr:colOff>2353734</xdr:colOff>
      <xdr:row>62</xdr:row>
      <xdr:rowOff>978616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" r="2619"/>
        <a:stretch/>
      </xdr:blipFill>
      <xdr:spPr>
        <a:xfrm>
          <a:off x="21168" y="13872565"/>
          <a:ext cx="2332566" cy="1406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8399</xdr:rowOff>
    </xdr:from>
    <xdr:to>
      <xdr:col>0</xdr:col>
      <xdr:colOff>2317750</xdr:colOff>
      <xdr:row>65</xdr:row>
      <xdr:rowOff>829733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9" b="1859"/>
        <a:stretch/>
      </xdr:blipFill>
      <xdr:spPr>
        <a:xfrm>
          <a:off x="0" y="16179732"/>
          <a:ext cx="2317750" cy="1435168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68</xdr:row>
      <xdr:rowOff>379185</xdr:rowOff>
    </xdr:from>
    <xdr:to>
      <xdr:col>0</xdr:col>
      <xdr:colOff>2340429</xdr:colOff>
      <xdr:row>69</xdr:row>
      <xdr:rowOff>769256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3" r="8415" b="8733"/>
        <a:stretch/>
      </xdr:blipFill>
      <xdr:spPr>
        <a:xfrm>
          <a:off x="217714" y="19646899"/>
          <a:ext cx="2122715" cy="12518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71</xdr:row>
      <xdr:rowOff>10584</xdr:rowOff>
    </xdr:from>
    <xdr:to>
      <xdr:col>0</xdr:col>
      <xdr:colOff>2296583</xdr:colOff>
      <xdr:row>72</xdr:row>
      <xdr:rowOff>920749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1" t="2876" r="-2451" b="3265"/>
        <a:stretch/>
      </xdr:blipFill>
      <xdr:spPr>
        <a:xfrm>
          <a:off x="31750" y="22785917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35984</xdr:rowOff>
    </xdr:from>
    <xdr:to>
      <xdr:col>0</xdr:col>
      <xdr:colOff>2264833</xdr:colOff>
      <xdr:row>76</xdr:row>
      <xdr:rowOff>491065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0" y="24980901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</xdr:colOff>
      <xdr:row>78</xdr:row>
      <xdr:rowOff>19051</xdr:rowOff>
    </xdr:from>
    <xdr:to>
      <xdr:col>0</xdr:col>
      <xdr:colOff>2300816</xdr:colOff>
      <xdr:row>80</xdr:row>
      <xdr:rowOff>474134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35983" y="27144134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43</xdr:row>
      <xdr:rowOff>45357</xdr:rowOff>
    </xdr:from>
    <xdr:to>
      <xdr:col>0</xdr:col>
      <xdr:colOff>925286</xdr:colOff>
      <xdr:row>45</xdr:row>
      <xdr:rowOff>113144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858" y="9352643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68</xdr:row>
      <xdr:rowOff>72572</xdr:rowOff>
    </xdr:from>
    <xdr:to>
      <xdr:col>0</xdr:col>
      <xdr:colOff>952499</xdr:colOff>
      <xdr:row>68</xdr:row>
      <xdr:rowOff>684644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6071" y="19340286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36</xdr:row>
      <xdr:rowOff>43543</xdr:rowOff>
    </xdr:from>
    <xdr:to>
      <xdr:col>0</xdr:col>
      <xdr:colOff>2286000</xdr:colOff>
      <xdr:row>41</xdr:row>
      <xdr:rowOff>174171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304800" y="9557657"/>
          <a:ext cx="1981200" cy="132805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36</xdr:row>
      <xdr:rowOff>32657</xdr:rowOff>
    </xdr:from>
    <xdr:to>
      <xdr:col>0</xdr:col>
      <xdr:colOff>834572</xdr:colOff>
      <xdr:row>38</xdr:row>
      <xdr:rowOff>140459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429" y="9546771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26</xdr:row>
      <xdr:rowOff>32658</xdr:rowOff>
    </xdr:from>
    <xdr:to>
      <xdr:col>0</xdr:col>
      <xdr:colOff>2481943</xdr:colOff>
      <xdr:row>28</xdr:row>
      <xdr:rowOff>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5" t="8401" r="8628" b="6226"/>
        <a:stretch/>
      </xdr:blipFill>
      <xdr:spPr>
        <a:xfrm>
          <a:off x="119743" y="8175172"/>
          <a:ext cx="2362200" cy="1611271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82</xdr:row>
      <xdr:rowOff>65315</xdr:rowOff>
    </xdr:from>
    <xdr:to>
      <xdr:col>0</xdr:col>
      <xdr:colOff>2144486</xdr:colOff>
      <xdr:row>84</xdr:row>
      <xdr:rowOff>493520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28" t="8929" r="13095" b="6331"/>
        <a:stretch/>
      </xdr:blipFill>
      <xdr:spPr>
        <a:xfrm>
          <a:off x="457200" y="33092572"/>
          <a:ext cx="1687286" cy="1299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54427</xdr:colOff>
      <xdr:row>4</xdr:row>
      <xdr:rowOff>272142</xdr:rowOff>
    </xdr:from>
    <xdr:to>
      <xdr:col>0</xdr:col>
      <xdr:colOff>2284456</xdr:colOff>
      <xdr:row>9</xdr:row>
      <xdr:rowOff>54429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2" t="-4255" r="1755" b="4255"/>
        <a:stretch/>
      </xdr:blipFill>
      <xdr:spPr>
        <a:xfrm flipH="1">
          <a:off x="54427" y="2803071"/>
          <a:ext cx="2230029" cy="148317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29934</xdr:colOff>
      <xdr:row>11</xdr:row>
      <xdr:rowOff>179614</xdr:rowOff>
    </xdr:from>
    <xdr:to>
      <xdr:col>0</xdr:col>
      <xdr:colOff>2286000</xdr:colOff>
      <xdr:row>16</xdr:row>
      <xdr:rowOff>145659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4" t="118" b="118"/>
        <a:stretch/>
      </xdr:blipFill>
      <xdr:spPr>
        <a:xfrm flipH="1">
          <a:off x="29934" y="5295900"/>
          <a:ext cx="2256066" cy="159890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46262</xdr:colOff>
      <xdr:row>18</xdr:row>
      <xdr:rowOff>318407</xdr:rowOff>
    </xdr:from>
    <xdr:to>
      <xdr:col>0</xdr:col>
      <xdr:colOff>2245179</xdr:colOff>
      <xdr:row>22</xdr:row>
      <xdr:rowOff>206828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2" r="2966"/>
        <a:stretch/>
      </xdr:blipFill>
      <xdr:spPr>
        <a:xfrm flipH="1">
          <a:off x="46262" y="7938407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76198</xdr:colOff>
      <xdr:row>26</xdr:row>
      <xdr:rowOff>198664</xdr:rowOff>
    </xdr:from>
    <xdr:to>
      <xdr:col>0</xdr:col>
      <xdr:colOff>2275115</xdr:colOff>
      <xdr:row>29</xdr:row>
      <xdr:rowOff>410937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5334"/>
        <a:stretch/>
      </xdr:blipFill>
      <xdr:spPr>
        <a:xfrm flipH="1">
          <a:off x="76198" y="11247664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32</xdr:row>
      <xdr:rowOff>419100</xdr:rowOff>
    </xdr:from>
    <xdr:to>
      <xdr:col>0</xdr:col>
      <xdr:colOff>2294166</xdr:colOff>
      <xdr:row>36</xdr:row>
      <xdr:rowOff>318408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5334"/>
        <a:stretch/>
      </xdr:blipFill>
      <xdr:spPr>
        <a:xfrm flipH="1">
          <a:off x="95249" y="14380029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147863</xdr:colOff>
      <xdr:row>40</xdr:row>
      <xdr:rowOff>145144</xdr:rowOff>
    </xdr:from>
    <xdr:to>
      <xdr:col>1</xdr:col>
      <xdr:colOff>4991</xdr:colOff>
      <xdr:row>44</xdr:row>
      <xdr:rowOff>35380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5334"/>
        <a:stretch/>
      </xdr:blipFill>
      <xdr:spPr>
        <a:xfrm flipH="1">
          <a:off x="147863" y="18106573"/>
          <a:ext cx="2198917" cy="1668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39</xdr:row>
      <xdr:rowOff>27214</xdr:rowOff>
    </xdr:from>
    <xdr:to>
      <xdr:col>0</xdr:col>
      <xdr:colOff>952500</xdr:colOff>
      <xdr:row>40</xdr:row>
      <xdr:rowOff>194786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072" y="17544143"/>
          <a:ext cx="816428" cy="612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147031</xdr:colOff>
      <xdr:row>5</xdr:row>
      <xdr:rowOff>108857</xdr:rowOff>
    </xdr:from>
    <xdr:to>
      <xdr:col>1</xdr:col>
      <xdr:colOff>430</xdr:colOff>
      <xdr:row>9</xdr:row>
      <xdr:rowOff>340178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47031" y="2789464"/>
          <a:ext cx="2176138" cy="191860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121970</xdr:colOff>
      <xdr:row>13</xdr:row>
      <xdr:rowOff>261256</xdr:rowOff>
    </xdr:from>
    <xdr:to>
      <xdr:col>1</xdr:col>
      <xdr:colOff>3151</xdr:colOff>
      <xdr:row>17</xdr:row>
      <xdr:rowOff>299357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21970" y="6615792"/>
          <a:ext cx="2203920" cy="1943101"/>
        </a:xfrm>
        <a:prstGeom prst="rect">
          <a:avLst/>
        </a:prstGeom>
      </xdr:spPr>
    </xdr:pic>
    <xdr:clientData/>
  </xdr:twoCellAnchor>
  <xdr:twoCellAnchor editAs="oneCell">
    <xdr:from>
      <xdr:col>0</xdr:col>
      <xdr:colOff>148690</xdr:colOff>
      <xdr:row>21</xdr:row>
      <xdr:rowOff>100692</xdr:rowOff>
    </xdr:from>
    <xdr:to>
      <xdr:col>0</xdr:col>
      <xdr:colOff>2287789</xdr:colOff>
      <xdr:row>25</xdr:row>
      <xdr:rowOff>299357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48690" y="10306049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124198</xdr:colOff>
      <xdr:row>29</xdr:row>
      <xdr:rowOff>144235</xdr:rowOff>
    </xdr:from>
    <xdr:to>
      <xdr:col>0</xdr:col>
      <xdr:colOff>2263297</xdr:colOff>
      <xdr:row>33</xdr:row>
      <xdr:rowOff>179615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24198" y="13914664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99705</xdr:colOff>
      <xdr:row>36</xdr:row>
      <xdr:rowOff>92528</xdr:rowOff>
    </xdr:from>
    <xdr:to>
      <xdr:col>0</xdr:col>
      <xdr:colOff>2238804</xdr:colOff>
      <xdr:row>40</xdr:row>
      <xdr:rowOff>29936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99705" y="17210314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61605</xdr:colOff>
      <xdr:row>44</xdr:row>
      <xdr:rowOff>40821</xdr:rowOff>
    </xdr:from>
    <xdr:to>
      <xdr:col>0</xdr:col>
      <xdr:colOff>2200704</xdr:colOff>
      <xdr:row>48</xdr:row>
      <xdr:rowOff>119743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61605" y="19825607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145143</xdr:colOff>
      <xdr:row>20</xdr:row>
      <xdr:rowOff>108857</xdr:rowOff>
    </xdr:from>
    <xdr:to>
      <xdr:col>0</xdr:col>
      <xdr:colOff>961571</xdr:colOff>
      <xdr:row>21</xdr:row>
      <xdr:rowOff>294571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143" y="9960428"/>
          <a:ext cx="816428" cy="612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12</xdr:row>
      <xdr:rowOff>217713</xdr:rowOff>
    </xdr:from>
    <xdr:to>
      <xdr:col>0</xdr:col>
      <xdr:colOff>2309562</xdr:colOff>
      <xdr:row>18</xdr:row>
      <xdr:rowOff>95250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4" t="10943" r="7206" b="10943"/>
        <a:stretch/>
      </xdr:blipFill>
      <xdr:spPr>
        <a:xfrm>
          <a:off x="40821" y="2041070"/>
          <a:ext cx="2268741" cy="20002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29934</xdr:rowOff>
    </xdr:from>
    <xdr:to>
      <xdr:col>0</xdr:col>
      <xdr:colOff>2296479</xdr:colOff>
      <xdr:row>26</xdr:row>
      <xdr:rowOff>149677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7" r="8356" b="8435"/>
        <a:stretch/>
      </xdr:blipFill>
      <xdr:spPr>
        <a:xfrm>
          <a:off x="57150" y="5173434"/>
          <a:ext cx="2239329" cy="209277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</xdr:row>
      <xdr:rowOff>81273</xdr:rowOff>
    </xdr:from>
    <xdr:to>
      <xdr:col>0</xdr:col>
      <xdr:colOff>2272392</xdr:colOff>
      <xdr:row>34</xdr:row>
      <xdr:rowOff>54428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2" t="7282" r="7273" b="10077"/>
        <a:stretch/>
      </xdr:blipFill>
      <xdr:spPr>
        <a:xfrm>
          <a:off x="95250" y="8449666"/>
          <a:ext cx="2177142" cy="201422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36</xdr:row>
      <xdr:rowOff>380999</xdr:rowOff>
    </xdr:from>
    <xdr:to>
      <xdr:col>0</xdr:col>
      <xdr:colOff>2288070</xdr:colOff>
      <xdr:row>42</xdr:row>
      <xdr:rowOff>176892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4" t="4883" r="9501" b="8866"/>
        <a:stretch/>
      </xdr:blipFill>
      <xdr:spPr>
        <a:xfrm>
          <a:off x="108858" y="11647713"/>
          <a:ext cx="2179212" cy="2163537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28</xdr:row>
      <xdr:rowOff>90714</xdr:rowOff>
    </xdr:from>
    <xdr:to>
      <xdr:col>0</xdr:col>
      <xdr:colOff>979714</xdr:colOff>
      <xdr:row>29</xdr:row>
      <xdr:rowOff>285501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286" y="80645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32656</xdr:rowOff>
    </xdr:from>
    <xdr:to>
      <xdr:col>1</xdr:col>
      <xdr:colOff>261257</xdr:colOff>
      <xdr:row>9</xdr:row>
      <xdr:rowOff>451756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4970"/>
          <a:ext cx="2645228" cy="2639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26</xdr:row>
      <xdr:rowOff>72571</xdr:rowOff>
    </xdr:from>
    <xdr:to>
      <xdr:col>0</xdr:col>
      <xdr:colOff>925286</xdr:colOff>
      <xdr:row>27</xdr:row>
      <xdr:rowOff>312715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8" y="7919357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3</xdr:row>
      <xdr:rowOff>337456</xdr:rowOff>
    </xdr:from>
    <xdr:to>
      <xdr:col>1</xdr:col>
      <xdr:colOff>0</xdr:colOff>
      <xdr:row>9</xdr:row>
      <xdr:rowOff>362493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1785256"/>
          <a:ext cx="2329543" cy="232954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15</xdr:row>
      <xdr:rowOff>97971</xdr:rowOff>
    </xdr:from>
    <xdr:to>
      <xdr:col>1</xdr:col>
      <xdr:colOff>10885</xdr:colOff>
      <xdr:row>21</xdr:row>
      <xdr:rowOff>239484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5029200"/>
          <a:ext cx="2362199" cy="2362199"/>
        </a:xfrm>
        <a:prstGeom prst="rect">
          <a:avLst/>
        </a:prstGeom>
      </xdr:spPr>
    </xdr:pic>
    <xdr:clientData/>
  </xdr:twoCellAnchor>
  <xdr:twoCellAnchor editAs="oneCell">
    <xdr:from>
      <xdr:col>0</xdr:col>
      <xdr:colOff>65315</xdr:colOff>
      <xdr:row>26</xdr:row>
      <xdr:rowOff>293914</xdr:rowOff>
    </xdr:from>
    <xdr:to>
      <xdr:col>1</xdr:col>
      <xdr:colOff>32658</xdr:colOff>
      <xdr:row>33</xdr:row>
      <xdr:rowOff>54428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5" y="8262257"/>
          <a:ext cx="2351314" cy="235131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</xdr:colOff>
      <xdr:row>37</xdr:row>
      <xdr:rowOff>228601</xdr:rowOff>
    </xdr:from>
    <xdr:to>
      <xdr:col>1</xdr:col>
      <xdr:colOff>1360</xdr:colOff>
      <xdr:row>43</xdr:row>
      <xdr:rowOff>195944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" y="11234058"/>
          <a:ext cx="2318657" cy="2318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149085</xdr:rowOff>
    </xdr:from>
    <xdr:to>
      <xdr:col>1</xdr:col>
      <xdr:colOff>1001</xdr:colOff>
      <xdr:row>53</xdr:row>
      <xdr:rowOff>240098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8" t="14709" r="8309" b="12584"/>
        <a:stretch/>
      </xdr:blipFill>
      <xdr:spPr>
        <a:xfrm>
          <a:off x="0" y="19122885"/>
          <a:ext cx="2361840" cy="16454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72571</xdr:colOff>
      <xdr:row>5</xdr:row>
      <xdr:rowOff>163284</xdr:rowOff>
    </xdr:from>
    <xdr:to>
      <xdr:col>1</xdr:col>
      <xdr:colOff>4515</xdr:colOff>
      <xdr:row>10</xdr:row>
      <xdr:rowOff>190499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72571" y="2331355"/>
          <a:ext cx="2273733" cy="1886858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12</xdr:row>
      <xdr:rowOff>342899</xdr:rowOff>
    </xdr:from>
    <xdr:to>
      <xdr:col>1</xdr:col>
      <xdr:colOff>1340</xdr:colOff>
      <xdr:row>18</xdr:row>
      <xdr:rowOff>84363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40821" y="5159828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28</xdr:row>
      <xdr:rowOff>198665</xdr:rowOff>
    </xdr:from>
    <xdr:to>
      <xdr:col>1</xdr:col>
      <xdr:colOff>4061</xdr:colOff>
      <xdr:row>33</xdr:row>
      <xdr:rowOff>146959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57149" y="10771415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36</xdr:row>
      <xdr:rowOff>378279</xdr:rowOff>
    </xdr:from>
    <xdr:to>
      <xdr:col>0</xdr:col>
      <xdr:colOff>2300947</xdr:colOff>
      <xdr:row>41</xdr:row>
      <xdr:rowOff>201386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27214" y="13686065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72572</xdr:colOff>
      <xdr:row>4</xdr:row>
      <xdr:rowOff>45357</xdr:rowOff>
    </xdr:from>
    <xdr:to>
      <xdr:col>0</xdr:col>
      <xdr:colOff>889000</xdr:colOff>
      <xdr:row>5</xdr:row>
      <xdr:rowOff>285501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572" y="18415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28</xdr:row>
      <xdr:rowOff>198665</xdr:rowOff>
    </xdr:from>
    <xdr:to>
      <xdr:col>1</xdr:col>
      <xdr:colOff>4061</xdr:colOff>
      <xdr:row>33</xdr:row>
      <xdr:rowOff>115391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57149" y="10737125"/>
          <a:ext cx="2331972" cy="17934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43543</xdr:rowOff>
    </xdr:from>
    <xdr:to>
      <xdr:col>1</xdr:col>
      <xdr:colOff>28817</xdr:colOff>
      <xdr:row>26</xdr:row>
      <xdr:rowOff>336853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"/>
          <a:ext cx="2412788" cy="23833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5</xdr:row>
      <xdr:rowOff>272142</xdr:rowOff>
    </xdr:from>
    <xdr:to>
      <xdr:col>1</xdr:col>
      <xdr:colOff>1340</xdr:colOff>
      <xdr:row>9</xdr:row>
      <xdr:rowOff>340178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9" r="7273"/>
        <a:stretch/>
      </xdr:blipFill>
      <xdr:spPr>
        <a:xfrm>
          <a:off x="40821" y="2558142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</xdr:colOff>
      <xdr:row>16</xdr:row>
      <xdr:rowOff>166006</xdr:rowOff>
    </xdr:from>
    <xdr:to>
      <xdr:col>0</xdr:col>
      <xdr:colOff>2303668</xdr:colOff>
      <xdr:row>20</xdr:row>
      <xdr:rowOff>179614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29935" y="6057899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27</xdr:row>
      <xdr:rowOff>100693</xdr:rowOff>
    </xdr:from>
    <xdr:to>
      <xdr:col>1</xdr:col>
      <xdr:colOff>1340</xdr:colOff>
      <xdr:row>31</xdr:row>
      <xdr:rowOff>114301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54428" y="9680122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38</xdr:row>
      <xdr:rowOff>89805</xdr:rowOff>
    </xdr:from>
    <xdr:to>
      <xdr:col>1</xdr:col>
      <xdr:colOff>1340</xdr:colOff>
      <xdr:row>42</xdr:row>
      <xdr:rowOff>321127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40821" y="13302341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145142</xdr:colOff>
      <xdr:row>4</xdr:row>
      <xdr:rowOff>72571</xdr:rowOff>
    </xdr:from>
    <xdr:to>
      <xdr:col>0</xdr:col>
      <xdr:colOff>961570</xdr:colOff>
      <xdr:row>5</xdr:row>
      <xdr:rowOff>231072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142" y="1905000"/>
          <a:ext cx="816428" cy="6120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526596</xdr:colOff>
      <xdr:row>6</xdr:row>
      <xdr:rowOff>7710</xdr:rowOff>
    </xdr:from>
    <xdr:to>
      <xdr:col>1</xdr:col>
      <xdr:colOff>1945</xdr:colOff>
      <xdr:row>11</xdr:row>
      <xdr:rowOff>110671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596" y="2039710"/>
          <a:ext cx="2211745" cy="1236890"/>
        </a:xfrm>
        <a:prstGeom prst="rect">
          <a:avLst/>
        </a:prstGeom>
      </xdr:spPr>
    </xdr:pic>
    <xdr:clientData/>
  </xdr:twoCellAnchor>
  <xdr:twoCellAnchor editAs="oneCell">
    <xdr:from>
      <xdr:col>0</xdr:col>
      <xdr:colOff>327478</xdr:colOff>
      <xdr:row>14</xdr:row>
      <xdr:rowOff>19168</xdr:rowOff>
    </xdr:from>
    <xdr:to>
      <xdr:col>0</xdr:col>
      <xdr:colOff>2539223</xdr:colOff>
      <xdr:row>18</xdr:row>
      <xdr:rowOff>198092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7478" y="4101311"/>
          <a:ext cx="2211745" cy="1158638"/>
        </a:xfrm>
        <a:prstGeom prst="rect">
          <a:avLst/>
        </a:prstGeom>
      </xdr:spPr>
    </xdr:pic>
    <xdr:clientData/>
  </xdr:twoCellAnchor>
  <xdr:twoCellAnchor editAs="oneCell">
    <xdr:from>
      <xdr:col>0</xdr:col>
      <xdr:colOff>310806</xdr:colOff>
      <xdr:row>21</xdr:row>
      <xdr:rowOff>225997</xdr:rowOff>
    </xdr:from>
    <xdr:to>
      <xdr:col>0</xdr:col>
      <xdr:colOff>2518703</xdr:colOff>
      <xdr:row>27</xdr:row>
      <xdr:rowOff>28456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0806" y="6222211"/>
          <a:ext cx="2207897" cy="1163174"/>
        </a:xfrm>
        <a:prstGeom prst="rect">
          <a:avLst/>
        </a:prstGeom>
      </xdr:spPr>
    </xdr:pic>
    <xdr:clientData/>
  </xdr:twoCellAnchor>
  <xdr:twoCellAnchor editAs="oneCell">
    <xdr:from>
      <xdr:col>0</xdr:col>
      <xdr:colOff>337567</xdr:colOff>
      <xdr:row>29</xdr:row>
      <xdr:rowOff>125242</xdr:rowOff>
    </xdr:from>
    <xdr:to>
      <xdr:col>0</xdr:col>
      <xdr:colOff>2545464</xdr:colOff>
      <xdr:row>35</xdr:row>
      <xdr:rowOff>113788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7567" y="8153456"/>
          <a:ext cx="2207897" cy="1185976"/>
        </a:xfrm>
        <a:prstGeom prst="rect">
          <a:avLst/>
        </a:prstGeom>
      </xdr:spPr>
    </xdr:pic>
    <xdr:clientData/>
  </xdr:twoCellAnchor>
  <xdr:twoCellAnchor editAs="oneCell">
    <xdr:from>
      <xdr:col>0</xdr:col>
      <xdr:colOff>99786</xdr:colOff>
      <xdr:row>5</xdr:row>
      <xdr:rowOff>36286</xdr:rowOff>
    </xdr:from>
    <xdr:to>
      <xdr:col>0</xdr:col>
      <xdr:colOff>916214</xdr:colOff>
      <xdr:row>7</xdr:row>
      <xdr:rowOff>194786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786" y="1841500"/>
          <a:ext cx="816428" cy="6120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54429</xdr:colOff>
      <xdr:row>159</xdr:row>
      <xdr:rowOff>99785</xdr:rowOff>
    </xdr:from>
    <xdr:to>
      <xdr:col>1</xdr:col>
      <xdr:colOff>2578238</xdr:colOff>
      <xdr:row>162</xdr:row>
      <xdr:rowOff>52976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1172" y="33279442"/>
          <a:ext cx="2523809" cy="998219"/>
        </a:xfrm>
        <a:prstGeom prst="rect">
          <a:avLst/>
        </a:prstGeom>
      </xdr:spPr>
    </xdr:pic>
    <xdr:clientData/>
  </xdr:twoCellAnchor>
  <xdr:twoCellAnchor editAs="oneCell">
    <xdr:from>
      <xdr:col>1</xdr:col>
      <xdr:colOff>79828</xdr:colOff>
      <xdr:row>153</xdr:row>
      <xdr:rowOff>83458</xdr:rowOff>
    </xdr:from>
    <xdr:to>
      <xdr:col>2</xdr:col>
      <xdr:colOff>5836</xdr:colOff>
      <xdr:row>156</xdr:row>
      <xdr:rowOff>197624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6571" y="31652029"/>
          <a:ext cx="2634283" cy="1061224"/>
        </a:xfrm>
        <a:prstGeom prst="rect">
          <a:avLst/>
        </a:prstGeom>
      </xdr:spPr>
    </xdr:pic>
    <xdr:clientData/>
  </xdr:twoCellAnchor>
  <xdr:twoCellAnchor editAs="oneCell">
    <xdr:from>
      <xdr:col>1</xdr:col>
      <xdr:colOff>70758</xdr:colOff>
      <xdr:row>25</xdr:row>
      <xdr:rowOff>217714</xdr:rowOff>
    </xdr:from>
    <xdr:to>
      <xdr:col>2</xdr:col>
      <xdr:colOff>742</xdr:colOff>
      <xdr:row>32</xdr:row>
      <xdr:rowOff>37261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1" y="6433457"/>
          <a:ext cx="2628734" cy="1800747"/>
        </a:xfrm>
        <a:prstGeom prst="rect">
          <a:avLst/>
        </a:prstGeom>
      </xdr:spPr>
    </xdr:pic>
    <xdr:clientData/>
  </xdr:twoCellAnchor>
  <xdr:twoCellAnchor editAs="oneCell">
    <xdr:from>
      <xdr:col>1</xdr:col>
      <xdr:colOff>119023</xdr:colOff>
      <xdr:row>41</xdr:row>
      <xdr:rowOff>318079</xdr:rowOff>
    </xdr:from>
    <xdr:to>
      <xdr:col>2</xdr:col>
      <xdr:colOff>3696</xdr:colOff>
      <xdr:row>47</xdr:row>
      <xdr:rowOff>284828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3086904" y="7612379"/>
          <a:ext cx="2743443" cy="1973204"/>
        </a:xfrm>
        <a:prstGeom prst="rect">
          <a:avLst/>
        </a:prstGeom>
      </xdr:spPr>
    </xdr:pic>
    <xdr:clientData/>
  </xdr:twoCellAnchor>
  <xdr:twoCellAnchor editAs="oneCell">
    <xdr:from>
      <xdr:col>1</xdr:col>
      <xdr:colOff>155412</xdr:colOff>
      <xdr:row>33</xdr:row>
      <xdr:rowOff>189920</xdr:rowOff>
    </xdr:from>
    <xdr:to>
      <xdr:col>2</xdr:col>
      <xdr:colOff>787</xdr:colOff>
      <xdr:row>40</xdr:row>
      <xdr:rowOff>82200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3123293" y="4976151"/>
          <a:ext cx="2690356" cy="2086840"/>
        </a:xfrm>
        <a:prstGeom prst="rect">
          <a:avLst/>
        </a:prstGeom>
      </xdr:spPr>
    </xdr:pic>
    <xdr:clientData/>
  </xdr:twoCellAnchor>
  <xdr:twoCellAnchor editAs="oneCell">
    <xdr:from>
      <xdr:col>0</xdr:col>
      <xdr:colOff>3278415</xdr:colOff>
      <xdr:row>36</xdr:row>
      <xdr:rowOff>174172</xdr:rowOff>
    </xdr:from>
    <xdr:to>
      <xdr:col>0</xdr:col>
      <xdr:colOff>3961493</xdr:colOff>
      <xdr:row>38</xdr:row>
      <xdr:rowOff>155778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78415" y="10118272"/>
          <a:ext cx="778328" cy="616606"/>
        </a:xfrm>
        <a:prstGeom prst="rect">
          <a:avLst/>
        </a:prstGeom>
      </xdr:spPr>
    </xdr:pic>
    <xdr:clientData/>
  </xdr:twoCellAnchor>
  <xdr:twoCellAnchor editAs="oneCell">
    <xdr:from>
      <xdr:col>1</xdr:col>
      <xdr:colOff>156754</xdr:colOff>
      <xdr:row>167</xdr:row>
      <xdr:rowOff>41564</xdr:rowOff>
    </xdr:from>
    <xdr:to>
      <xdr:col>1</xdr:col>
      <xdr:colOff>2591671</xdr:colOff>
      <xdr:row>170</xdr:row>
      <xdr:rowOff>309390</xdr:rowOff>
    </xdr:to>
    <xdr:pic>
      <xdr:nvPicPr>
        <xdr:cNvPr id="8" name="Рисунок 7" descr="X:\СЛУЖБА МАРКЕТИНГА(ТМ)\НОВАЯ СТРУКТУРА\ОПТ\Служба маркетинга\Крылова МН\Кровать металл\ГМЗИ\Элис\Фото\КМД_38_ЭЛИС_1.jp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6" t="27240" r="7390" b="10339"/>
        <a:stretch/>
      </xdr:blipFill>
      <xdr:spPr bwMode="auto">
        <a:xfrm flipH="1">
          <a:off x="3124635" y="13971795"/>
          <a:ext cx="2434917" cy="1333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282157</xdr:colOff>
      <xdr:row>171</xdr:row>
      <xdr:rowOff>277406</xdr:rowOff>
    </xdr:from>
    <xdr:to>
      <xdr:col>1</xdr:col>
      <xdr:colOff>2612572</xdr:colOff>
      <xdr:row>174</xdr:row>
      <xdr:rowOff>270756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98" t="39708" r="6963" b="8337"/>
        <a:stretch/>
      </xdr:blipFill>
      <xdr:spPr>
        <a:xfrm flipH="1">
          <a:off x="3250038" y="15628876"/>
          <a:ext cx="2330415" cy="1059280"/>
        </a:xfrm>
        <a:prstGeom prst="rect">
          <a:avLst/>
        </a:prstGeom>
      </xdr:spPr>
    </xdr:pic>
    <xdr:clientData/>
  </xdr:twoCellAnchor>
  <xdr:twoCellAnchor editAs="oneCell">
    <xdr:from>
      <xdr:col>1</xdr:col>
      <xdr:colOff>49636</xdr:colOff>
      <xdr:row>15</xdr:row>
      <xdr:rowOff>193887</xdr:rowOff>
    </xdr:from>
    <xdr:to>
      <xdr:col>2</xdr:col>
      <xdr:colOff>5099</xdr:colOff>
      <xdr:row>23</xdr:row>
      <xdr:rowOff>143458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68"/>
        <a:stretch/>
      </xdr:blipFill>
      <xdr:spPr>
        <a:xfrm flipH="1">
          <a:off x="2836379" y="4341344"/>
          <a:ext cx="2663738" cy="1604199"/>
        </a:xfrm>
        <a:prstGeom prst="rect">
          <a:avLst/>
        </a:prstGeom>
      </xdr:spPr>
    </xdr:pic>
    <xdr:clientData/>
  </xdr:twoCellAnchor>
  <xdr:twoCellAnchor editAs="oneCell">
    <xdr:from>
      <xdr:col>1</xdr:col>
      <xdr:colOff>70973</xdr:colOff>
      <xdr:row>5</xdr:row>
      <xdr:rowOff>41366</xdr:rowOff>
    </xdr:from>
    <xdr:to>
      <xdr:col>2</xdr:col>
      <xdr:colOff>6458</xdr:colOff>
      <xdr:row>12</xdr:row>
      <xdr:rowOff>188709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53"/>
        <a:stretch/>
      </xdr:blipFill>
      <xdr:spPr>
        <a:xfrm flipH="1">
          <a:off x="2857716" y="2534195"/>
          <a:ext cx="2653285" cy="1595143"/>
        </a:xfrm>
        <a:prstGeom prst="rect">
          <a:avLst/>
        </a:prstGeom>
      </xdr:spPr>
    </xdr:pic>
    <xdr:clientData/>
  </xdr:twoCellAnchor>
  <xdr:twoCellAnchor editAs="oneCell">
    <xdr:from>
      <xdr:col>1</xdr:col>
      <xdr:colOff>87085</xdr:colOff>
      <xdr:row>58</xdr:row>
      <xdr:rowOff>217715</xdr:rowOff>
    </xdr:from>
    <xdr:to>
      <xdr:col>1</xdr:col>
      <xdr:colOff>2645229</xdr:colOff>
      <xdr:row>63</xdr:row>
      <xdr:rowOff>16845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3828" y="14260286"/>
          <a:ext cx="2558144" cy="1486416"/>
        </a:xfrm>
        <a:prstGeom prst="rect">
          <a:avLst/>
        </a:prstGeom>
      </xdr:spPr>
    </xdr:pic>
    <xdr:clientData/>
  </xdr:twoCellAnchor>
  <xdr:twoCellAnchor editAs="oneCell">
    <xdr:from>
      <xdr:col>0</xdr:col>
      <xdr:colOff>3318328</xdr:colOff>
      <xdr:row>60</xdr:row>
      <xdr:rowOff>21771</xdr:rowOff>
    </xdr:from>
    <xdr:to>
      <xdr:col>0</xdr:col>
      <xdr:colOff>3963306</xdr:colOff>
      <xdr:row>61</xdr:row>
      <xdr:rowOff>294570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18328" y="15185571"/>
          <a:ext cx="749753" cy="602999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66</xdr:row>
      <xdr:rowOff>27214</xdr:rowOff>
    </xdr:from>
    <xdr:to>
      <xdr:col>1</xdr:col>
      <xdr:colOff>2671188</xdr:colOff>
      <xdr:row>71</xdr:row>
      <xdr:rowOff>81641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557"/>
        <a:stretch/>
      </xdr:blipFill>
      <xdr:spPr>
        <a:xfrm>
          <a:off x="2735035" y="16872857"/>
          <a:ext cx="2643974" cy="1755321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75</xdr:row>
      <xdr:rowOff>40822</xdr:rowOff>
    </xdr:from>
    <xdr:to>
      <xdr:col>1</xdr:col>
      <xdr:colOff>2668317</xdr:colOff>
      <xdr:row>79</xdr:row>
      <xdr:rowOff>272143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35035" y="19948072"/>
          <a:ext cx="2641103" cy="1592035"/>
        </a:xfrm>
        <a:prstGeom prst="rect">
          <a:avLst/>
        </a:prstGeom>
      </xdr:spPr>
    </xdr:pic>
    <xdr:clientData/>
  </xdr:twoCellAnchor>
  <xdr:twoCellAnchor editAs="oneCell">
    <xdr:from>
      <xdr:col>1</xdr:col>
      <xdr:colOff>78015</xdr:colOff>
      <xdr:row>99</xdr:row>
      <xdr:rowOff>26308</xdr:rowOff>
    </xdr:from>
    <xdr:to>
      <xdr:col>2</xdr:col>
      <xdr:colOff>10126</xdr:colOff>
      <xdr:row>99</xdr:row>
      <xdr:rowOff>1704522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54715" y="28067908"/>
          <a:ext cx="2659436" cy="1678214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108</xdr:row>
      <xdr:rowOff>1</xdr:rowOff>
    </xdr:from>
    <xdr:to>
      <xdr:col>1</xdr:col>
      <xdr:colOff>2653751</xdr:colOff>
      <xdr:row>113</xdr:row>
      <xdr:rowOff>13608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35036" y="27391180"/>
          <a:ext cx="2626536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118</xdr:row>
      <xdr:rowOff>163287</xdr:rowOff>
    </xdr:from>
    <xdr:to>
      <xdr:col>1</xdr:col>
      <xdr:colOff>2659327</xdr:colOff>
      <xdr:row>123</xdr:row>
      <xdr:rowOff>272144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35036" y="30956251"/>
          <a:ext cx="2632112" cy="1809749"/>
        </a:xfrm>
        <a:prstGeom prst="rect">
          <a:avLst/>
        </a:prstGeom>
      </xdr:spPr>
    </xdr:pic>
    <xdr:clientData/>
  </xdr:twoCellAnchor>
  <xdr:twoCellAnchor editAs="oneCell">
    <xdr:from>
      <xdr:col>0</xdr:col>
      <xdr:colOff>3316514</xdr:colOff>
      <xdr:row>68</xdr:row>
      <xdr:rowOff>67128</xdr:rowOff>
    </xdr:from>
    <xdr:to>
      <xdr:col>0</xdr:col>
      <xdr:colOff>3963307</xdr:colOff>
      <xdr:row>69</xdr:row>
      <xdr:rowOff>314267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16514" y="17872528"/>
          <a:ext cx="732518" cy="577339"/>
        </a:xfrm>
        <a:prstGeom prst="rect">
          <a:avLst/>
        </a:prstGeom>
      </xdr:spPr>
    </xdr:pic>
    <xdr:clientData/>
  </xdr:twoCellAnchor>
  <xdr:twoCellAnchor editAs="oneCell">
    <xdr:from>
      <xdr:col>0</xdr:col>
      <xdr:colOff>3312885</xdr:colOff>
      <xdr:row>97</xdr:row>
      <xdr:rowOff>241302</xdr:rowOff>
    </xdr:from>
    <xdr:to>
      <xdr:col>0</xdr:col>
      <xdr:colOff>3959678</xdr:colOff>
      <xdr:row>99</xdr:row>
      <xdr:rowOff>148263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12885" y="27622502"/>
          <a:ext cx="742043" cy="567361"/>
        </a:xfrm>
        <a:prstGeom prst="rect">
          <a:avLst/>
        </a:prstGeom>
      </xdr:spPr>
    </xdr:pic>
    <xdr:clientData/>
  </xdr:twoCellAnchor>
  <xdr:twoCellAnchor editAs="oneCell">
    <xdr:from>
      <xdr:col>0</xdr:col>
      <xdr:colOff>3340100</xdr:colOff>
      <xdr:row>110</xdr:row>
      <xdr:rowOff>56243</xdr:rowOff>
    </xdr:from>
    <xdr:to>
      <xdr:col>0</xdr:col>
      <xdr:colOff>3958318</xdr:colOff>
      <xdr:row>111</xdr:row>
      <xdr:rowOff>303381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40100" y="33152443"/>
          <a:ext cx="722993" cy="577338"/>
        </a:xfrm>
        <a:prstGeom prst="rect">
          <a:avLst/>
        </a:prstGeom>
      </xdr:spPr>
    </xdr:pic>
    <xdr:clientData/>
  </xdr:twoCellAnchor>
  <xdr:twoCellAnchor editAs="oneCell">
    <xdr:from>
      <xdr:col>0</xdr:col>
      <xdr:colOff>3305628</xdr:colOff>
      <xdr:row>121</xdr:row>
      <xdr:rowOff>70757</xdr:rowOff>
    </xdr:from>
    <xdr:to>
      <xdr:col>0</xdr:col>
      <xdr:colOff>3961946</xdr:colOff>
      <xdr:row>122</xdr:row>
      <xdr:rowOff>317896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05628" y="36799157"/>
          <a:ext cx="742043" cy="577339"/>
        </a:xfrm>
        <a:prstGeom prst="rect">
          <a:avLst/>
        </a:prstGeom>
      </xdr:spPr>
    </xdr:pic>
    <xdr:clientData/>
  </xdr:twoCellAnchor>
  <xdr:twoCellAnchor editAs="oneCell">
    <xdr:from>
      <xdr:col>1</xdr:col>
      <xdr:colOff>155412</xdr:colOff>
      <xdr:row>33</xdr:row>
      <xdr:rowOff>189920</xdr:rowOff>
    </xdr:from>
    <xdr:to>
      <xdr:col>2</xdr:col>
      <xdr:colOff>787</xdr:colOff>
      <xdr:row>40</xdr:row>
      <xdr:rowOff>82200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2936712" y="8640500"/>
          <a:ext cx="2626674" cy="21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3294743</xdr:colOff>
      <xdr:row>87</xdr:row>
      <xdr:rowOff>59871</xdr:rowOff>
    </xdr:from>
    <xdr:to>
      <xdr:col>0</xdr:col>
      <xdr:colOff>3960586</xdr:colOff>
      <xdr:row>88</xdr:row>
      <xdr:rowOff>307010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48A9150-4D25-445C-AB21-A0D824542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94743" y="24139071"/>
          <a:ext cx="761093" cy="577339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</xdr:colOff>
      <xdr:row>84</xdr:row>
      <xdr:rowOff>272145</xdr:rowOff>
    </xdr:from>
    <xdr:to>
      <xdr:col>2</xdr:col>
      <xdr:colOff>8881</xdr:colOff>
      <xdr:row>91</xdr:row>
      <xdr:rowOff>217715</xdr:rowOff>
    </xdr:to>
    <xdr:pic>
      <xdr:nvPicPr>
        <xdr:cNvPr id="23" name="Рисунок 22" descr="Изображение выглядит как в помещении, стена, дизайн интерьера, подушка&#10;&#10;Контент, сгенерированный ИИ, может содержать ошибки.">
          <a:extLst>
            <a:ext uri="{FF2B5EF4-FFF2-40B4-BE49-F238E27FC236}">
              <a16:creationId xmlns:a16="http://schemas.microsoft.com/office/drawing/2014/main" id="{C2550E30-7EEC-483C-AE51-0D0A44213B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63" t="26056" r="18807" b="1148"/>
        <a:stretch/>
      </xdr:blipFill>
      <xdr:spPr>
        <a:xfrm flipH="1">
          <a:off x="2824842" y="23429325"/>
          <a:ext cx="2702189" cy="2292530"/>
        </a:xfrm>
        <a:prstGeom prst="rect">
          <a:avLst/>
        </a:prstGeom>
      </xdr:spPr>
    </xdr:pic>
    <xdr:clientData/>
  </xdr:twoCellAnchor>
  <xdr:oneCellAnchor>
    <xdr:from>
      <xdr:col>0</xdr:col>
      <xdr:colOff>3274785</xdr:colOff>
      <xdr:row>133</xdr:row>
      <xdr:rowOff>54429</xdr:rowOff>
    </xdr:from>
    <xdr:ext cx="780143" cy="584596"/>
    <xdr:pic>
      <xdr:nvPicPr>
        <xdr:cNvPr id="28" name="Рисунок 27">
          <a:extLst>
            <a:ext uri="{FF2B5EF4-FFF2-40B4-BE49-F238E27FC236}">
              <a16:creationId xmlns:a16="http://schemas.microsoft.com/office/drawing/2014/main" id="{9D1B194B-0623-4461-876E-5053DDDEB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74785" y="40745229"/>
          <a:ext cx="780143" cy="584596"/>
        </a:xfrm>
        <a:prstGeom prst="rect">
          <a:avLst/>
        </a:prstGeom>
      </xdr:spPr>
    </xdr:pic>
    <xdr:clientData/>
  </xdr:oneCellAnchor>
  <xdr:twoCellAnchor editAs="oneCell">
    <xdr:from>
      <xdr:col>1</xdr:col>
      <xdr:colOff>43543</xdr:colOff>
      <xdr:row>131</xdr:row>
      <xdr:rowOff>65314</xdr:rowOff>
    </xdr:from>
    <xdr:to>
      <xdr:col>2</xdr:col>
      <xdr:colOff>6553</xdr:colOff>
      <xdr:row>136</xdr:row>
      <xdr:rowOff>174171</xdr:rowOff>
    </xdr:to>
    <xdr:pic>
      <xdr:nvPicPr>
        <xdr:cNvPr id="29" name="Рисунок 28" descr="Изображение выглядит как в помещении, стена, дизайн интерьера, постельные принадлежности&#10;&#10;Контент, сгенерированный ИИ, может содержать ошибки.">
          <a:extLst>
            <a:ext uri="{FF2B5EF4-FFF2-40B4-BE49-F238E27FC236}">
              <a16:creationId xmlns:a16="http://schemas.microsoft.com/office/drawing/2014/main" id="{3E844C48-483A-4539-A5D4-CED75F74AF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43" t="23332" r="14949" b="7104"/>
        <a:stretch/>
      </xdr:blipFill>
      <xdr:spPr>
        <a:xfrm flipH="1">
          <a:off x="2824843" y="38645374"/>
          <a:ext cx="2671285" cy="1785257"/>
        </a:xfrm>
        <a:prstGeom prst="rect">
          <a:avLst/>
        </a:prstGeom>
      </xdr:spPr>
    </xdr:pic>
    <xdr:clientData/>
  </xdr:twoCellAnchor>
  <xdr:oneCellAnchor>
    <xdr:from>
      <xdr:col>0</xdr:col>
      <xdr:colOff>3274785</xdr:colOff>
      <xdr:row>145</xdr:row>
      <xdr:rowOff>54429</xdr:rowOff>
    </xdr:from>
    <xdr:ext cx="780143" cy="584596"/>
    <xdr:pic>
      <xdr:nvPicPr>
        <xdr:cNvPr id="12" name="Рисунок 11">
          <a:extLst>
            <a:ext uri="{FF2B5EF4-FFF2-40B4-BE49-F238E27FC236}">
              <a16:creationId xmlns:a16="http://schemas.microsoft.com/office/drawing/2014/main" id="{409B8B1E-DC08-4F8C-AE18-C38CFF8E1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74785" y="40745229"/>
          <a:ext cx="780143" cy="584596"/>
        </a:xfrm>
        <a:prstGeom prst="rect">
          <a:avLst/>
        </a:prstGeom>
      </xdr:spPr>
    </xdr:pic>
    <xdr:clientData/>
  </xdr:oneCellAnchor>
  <xdr:oneCellAnchor>
    <xdr:from>
      <xdr:col>1</xdr:col>
      <xdr:colOff>119023</xdr:colOff>
      <xdr:row>49</xdr:row>
      <xdr:rowOff>318079</xdr:rowOff>
    </xdr:from>
    <xdr:ext cx="2583423" cy="1966999"/>
    <xdr:pic>
      <xdr:nvPicPr>
        <xdr:cNvPr id="27" name="Рисунок 26">
          <a:extLst>
            <a:ext uri="{FF2B5EF4-FFF2-40B4-BE49-F238E27FC236}">
              <a16:creationId xmlns:a16="http://schemas.microsoft.com/office/drawing/2014/main" id="{71818A5A-0950-4ABF-976F-E00ACAC2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4087773" y="11859204"/>
          <a:ext cx="2583423" cy="1966999"/>
        </a:xfrm>
        <a:prstGeom prst="rect">
          <a:avLst/>
        </a:prstGeom>
      </xdr:spPr>
    </xdr:pic>
    <xdr:clientData/>
  </xdr:oneCellAnchor>
  <xdr:twoCellAnchor editAs="oneCell">
    <xdr:from>
      <xdr:col>1</xdr:col>
      <xdr:colOff>15875</xdr:colOff>
      <xdr:row>142</xdr:row>
      <xdr:rowOff>269875</xdr:rowOff>
    </xdr:from>
    <xdr:to>
      <xdr:col>1</xdr:col>
      <xdr:colOff>2657231</xdr:colOff>
      <xdr:row>147</xdr:row>
      <xdr:rowOff>238125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87BCBB86-A1EB-57A4-0EC2-6D5D4E937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flipH="1">
          <a:off x="3984625" y="46894750"/>
          <a:ext cx="2641356" cy="163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93;&#1093;&#1093;&#1093;@&#1093;&#1093;&#1093;.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YSAWg2XUJEL-Yw" TargetMode="External"/><Relationship Id="rId4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Qy_8TaV8qxyI2g" TargetMode="External"/><Relationship Id="rId4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YSAWg2XUJEL-Yw" TargetMode="External"/><Relationship Id="rId4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nx77iJbPnvh4Vw" TargetMode="External"/><Relationship Id="rId4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jex-rn7_wWXLYQ" TargetMode="External"/><Relationship Id="rId4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PTYmA-aY6Xidtg" TargetMode="External"/><Relationship Id="rId4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QPnGF0h9m3baQQ" TargetMode="External"/><Relationship Id="rId4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disk.yandex.ru/d/53uDFibL4gTmRw" TargetMode="External"/><Relationship Id="rId1" Type="http://schemas.openxmlformats.org/officeDocument/2006/relationships/hyperlink" Target="https://disk.yandex.ru/d/08fb6ODDp4A50Q" TargetMode="External"/><Relationship Id="rId4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disk.yandex.ru/d/AuNRyoDeawizrA&#160;" TargetMode="External"/><Relationship Id="rId1" Type="http://schemas.openxmlformats.org/officeDocument/2006/relationships/hyperlink" Target="https://disk.yandex.ru/d/53uDFibL4gTmRw&#160;" TargetMode="External"/><Relationship Id="rId4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disk.yandex.ru/d/u80U_OolqGYjDA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disk.yandex.ru/d/u80U_OolqGYjD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-Mj2XLVSSKAg0Q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disk.yandex.ru/d/omGFj34OnaBp8Q" TargetMode="External"/><Relationship Id="rId7" Type="http://schemas.openxmlformats.org/officeDocument/2006/relationships/hyperlink" Target="https://disk.yandex.ru/d/UFa3oznX-ldkQg" TargetMode="External"/><Relationship Id="rId12" Type="http://schemas.openxmlformats.org/officeDocument/2006/relationships/hyperlink" Target="https://disk.yandex.ru/d/QoEidWepcxECig" TargetMode="External"/><Relationship Id="rId2" Type="http://schemas.openxmlformats.org/officeDocument/2006/relationships/hyperlink" Target="https://disk.yandex.ru/d/JPcviwmYxOKqSw" TargetMode="External"/><Relationship Id="rId1" Type="http://schemas.openxmlformats.org/officeDocument/2006/relationships/hyperlink" Target="https://disk.yandex.ru/d/u80U_OolqGYjDA" TargetMode="External"/><Relationship Id="rId6" Type="http://schemas.openxmlformats.org/officeDocument/2006/relationships/hyperlink" Target="https://disk.yandex.ru/d/eMklJENPjr7Nnw" TargetMode="External"/><Relationship Id="rId11" Type="http://schemas.openxmlformats.org/officeDocument/2006/relationships/hyperlink" Target="https://exam.askona.ru/_wt/7516856663467105964" TargetMode="External"/><Relationship Id="rId5" Type="http://schemas.openxmlformats.org/officeDocument/2006/relationships/hyperlink" Target="https://disk.yandex.ru/d/WGx0j--7E6eUSA" TargetMode="External"/><Relationship Id="rId10" Type="http://schemas.openxmlformats.org/officeDocument/2006/relationships/hyperlink" Target="https://disk.yandex.ru/d/d9hnwo0JMcPz5Q" TargetMode="External"/><Relationship Id="rId4" Type="http://schemas.openxmlformats.org/officeDocument/2006/relationships/hyperlink" Target="https://disk.yandex.ru/d/UgY0nJaLretjsw" TargetMode="External"/><Relationship Id="rId9" Type="http://schemas.openxmlformats.org/officeDocument/2006/relationships/hyperlink" Target="https://disk.yandex.ru/d/08fb6ODDp4A50Q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shVKEMDBNOZjvw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23"/>
  <sheetViews>
    <sheetView view="pageBreakPreview" topLeftCell="A16" zoomScale="90" zoomScaleNormal="100" zoomScaleSheetLayoutView="90" workbookViewId="0">
      <selection activeCell="M20" sqref="M20"/>
    </sheetView>
  </sheetViews>
  <sheetFormatPr defaultColWidth="8.7109375" defaultRowHeight="15.75"/>
  <cols>
    <col min="1" max="1" width="3.5703125" style="6" customWidth="1"/>
    <col min="2" max="2" width="35" style="6" customWidth="1"/>
    <col min="3" max="3" width="43.5703125" style="7" customWidth="1"/>
    <col min="4" max="4" width="0.5703125" style="6" customWidth="1"/>
    <col min="5" max="16384" width="8.7109375" style="6"/>
  </cols>
  <sheetData>
    <row r="1" spans="1:4">
      <c r="A1" s="9"/>
      <c r="B1" s="9"/>
      <c r="C1" s="67"/>
      <c r="D1" s="9"/>
    </row>
    <row r="2" spans="1:4">
      <c r="A2" s="9"/>
      <c r="B2" s="9"/>
      <c r="C2" s="67"/>
      <c r="D2" s="9"/>
    </row>
    <row r="3" spans="1:4">
      <c r="A3" s="9"/>
      <c r="B3" s="68" t="s">
        <v>0</v>
      </c>
      <c r="C3" s="70" t="s">
        <v>1</v>
      </c>
      <c r="D3" s="9"/>
    </row>
    <row r="4" spans="1:4">
      <c r="A4" s="9"/>
      <c r="B4" s="68"/>
      <c r="C4" s="71"/>
      <c r="D4" s="9"/>
    </row>
    <row r="5" spans="1:4">
      <c r="A5" s="9"/>
      <c r="B5" s="68" t="s">
        <v>2</v>
      </c>
      <c r="C5" s="70">
        <v>8800</v>
      </c>
      <c r="D5" s="9"/>
    </row>
    <row r="6" spans="1:4">
      <c r="A6" s="9"/>
      <c r="B6" s="68"/>
      <c r="C6" s="71"/>
      <c r="D6" s="9"/>
    </row>
    <row r="7" spans="1:4">
      <c r="A7" s="69"/>
      <c r="B7" s="259"/>
      <c r="C7" s="72"/>
      <c r="D7" s="69"/>
    </row>
    <row r="8" spans="1:4">
      <c r="A8" s="9"/>
      <c r="B8" s="68"/>
      <c r="C8" s="71"/>
      <c r="D8" s="9"/>
    </row>
    <row r="9" spans="1:4">
      <c r="A9" s="9"/>
      <c r="B9" s="68"/>
      <c r="C9" s="71"/>
      <c r="D9" s="9"/>
    </row>
    <row r="10" spans="1:4">
      <c r="A10" s="9"/>
      <c r="B10" s="68" t="s">
        <v>3</v>
      </c>
      <c r="C10" s="73" t="s">
        <v>83</v>
      </c>
      <c r="D10" s="9"/>
    </row>
    <row r="11" spans="1:4">
      <c r="A11" s="9"/>
      <c r="B11" s="68"/>
      <c r="C11" s="71"/>
      <c r="D11" s="9"/>
    </row>
    <row r="12" spans="1:4">
      <c r="A12" s="9"/>
      <c r="B12" s="68" t="s">
        <v>4</v>
      </c>
      <c r="C12" s="70">
        <v>8800</v>
      </c>
      <c r="D12" s="9"/>
    </row>
    <row r="13" spans="1:4">
      <c r="A13" s="9"/>
      <c r="B13" s="68"/>
      <c r="C13" s="67"/>
      <c r="D13" s="9"/>
    </row>
    <row r="14" spans="1:4">
      <c r="A14" s="9"/>
      <c r="B14" s="9"/>
      <c r="C14" s="67"/>
      <c r="D14" s="9"/>
    </row>
    <row r="15" spans="1:4">
      <c r="A15" s="9"/>
      <c r="B15" s="9"/>
      <c r="C15" s="67"/>
      <c r="D15" s="9"/>
    </row>
    <row r="16" spans="1:4">
      <c r="A16" s="9"/>
      <c r="B16" s="9"/>
      <c r="C16" s="67"/>
      <c r="D16" s="9"/>
    </row>
    <row r="17" spans="1:4">
      <c r="A17" s="9"/>
      <c r="B17" s="9"/>
      <c r="C17" s="67"/>
      <c r="D17" s="9"/>
    </row>
    <row r="18" spans="1:4">
      <c r="A18" s="9"/>
      <c r="B18" s="9"/>
      <c r="C18" s="67"/>
      <c r="D18" s="9"/>
    </row>
    <row r="19" spans="1:4">
      <c r="A19" s="9"/>
      <c r="B19" s="9"/>
      <c r="C19" s="67"/>
      <c r="D19" s="9"/>
    </row>
    <row r="20" spans="1:4">
      <c r="A20" s="9"/>
      <c r="B20" s="9"/>
      <c r="C20" s="67"/>
      <c r="D20" s="9"/>
    </row>
    <row r="21" spans="1:4">
      <c r="A21" s="9"/>
      <c r="B21" s="9"/>
      <c r="C21" s="67"/>
      <c r="D21" s="9"/>
    </row>
    <row r="22" spans="1:4">
      <c r="A22" s="9"/>
      <c r="B22" s="9"/>
      <c r="C22" s="67"/>
      <c r="D22" s="9"/>
    </row>
    <row r="23" spans="1:4">
      <c r="A23" s="9"/>
      <c r="B23" s="9"/>
      <c r="C23" s="67"/>
      <c r="D23" s="9"/>
    </row>
  </sheetData>
  <hyperlinks>
    <hyperlink ref="C10" r:id="rId1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F340F"/>
  </sheetPr>
  <dimension ref="A1:M54"/>
  <sheetViews>
    <sheetView view="pageBreakPreview" zoomScale="70" zoomScaleNormal="100" zoomScaleSheetLayoutView="70" workbookViewId="0">
      <selection activeCell="P10" sqref="P10"/>
    </sheetView>
  </sheetViews>
  <sheetFormatPr defaultColWidth="9.28515625" defaultRowHeight="15.75"/>
  <cols>
    <col min="1" max="1" width="34.7109375" style="405" customWidth="1"/>
    <col min="2" max="2" width="46.5703125" style="405" customWidth="1"/>
    <col min="3" max="3" width="32.5703125" style="405" customWidth="1"/>
    <col min="4" max="4" width="5.5703125" style="405" customWidth="1"/>
    <col min="5" max="5" width="10" style="405" customWidth="1"/>
    <col min="6" max="6" width="16.5703125" style="402" customWidth="1"/>
    <col min="7" max="7" width="10" style="410" customWidth="1"/>
    <col min="8" max="8" width="18.28515625" style="409" customWidth="1"/>
    <col min="9" max="9" width="20" style="409" customWidth="1"/>
    <col min="10" max="16384" width="9.28515625" style="405"/>
  </cols>
  <sheetData>
    <row r="1" spans="1:13" ht="16.5" thickBot="1">
      <c r="A1" s="119" t="str">
        <f>'Moms Love'!A1</f>
        <v>с 01.04 по 07.04.2026 г. включительно</v>
      </c>
      <c r="B1" s="391"/>
      <c r="C1" s="391"/>
      <c r="D1" s="391"/>
      <c r="E1" s="391"/>
      <c r="G1" s="403"/>
      <c r="H1" s="404"/>
      <c r="I1" s="153"/>
    </row>
    <row r="2" spans="1:13" ht="106.7" customHeight="1" thickBot="1">
      <c r="A2" s="668" t="s">
        <v>2124</v>
      </c>
      <c r="B2" s="669"/>
      <c r="C2" s="669"/>
      <c r="D2" s="669"/>
      <c r="E2" s="669"/>
      <c r="F2" s="669"/>
      <c r="G2" s="669"/>
      <c r="H2" s="669"/>
      <c r="I2" s="669"/>
    </row>
    <row r="3" spans="1:13" ht="35.1" customHeight="1" thickBot="1">
      <c r="A3" s="398" t="s">
        <v>1066</v>
      </c>
      <c r="B3" s="439" t="s">
        <v>1087</v>
      </c>
      <c r="C3" s="440"/>
      <c r="D3" s="440"/>
      <c r="E3" s="440"/>
      <c r="F3" s="440"/>
      <c r="G3" s="440"/>
      <c r="H3" s="440"/>
      <c r="I3" s="629"/>
    </row>
    <row r="4" spans="1:13" ht="42.75" thickBot="1">
      <c r="A4" s="66" t="s">
        <v>2093</v>
      </c>
      <c r="B4" s="120" t="s">
        <v>29</v>
      </c>
      <c r="C4" s="333" t="s">
        <v>1061</v>
      </c>
      <c r="D4" s="658" t="s">
        <v>30</v>
      </c>
      <c r="E4" s="659"/>
      <c r="F4" s="260" t="s">
        <v>32</v>
      </c>
      <c r="G4" s="122" t="s">
        <v>33</v>
      </c>
      <c r="H4" s="123" t="s">
        <v>34</v>
      </c>
      <c r="I4" s="124" t="s">
        <v>31</v>
      </c>
    </row>
    <row r="5" spans="1:13" ht="27.4" customHeight="1">
      <c r="A5" s="673"/>
      <c r="B5" s="670" t="s">
        <v>1088</v>
      </c>
      <c r="C5" s="270" t="s">
        <v>484</v>
      </c>
      <c r="D5" s="671" t="s">
        <v>118</v>
      </c>
      <c r="E5" s="160">
        <v>80</v>
      </c>
      <c r="F5" s="90">
        <f>'СВОД Матрасы'!J212</f>
        <v>5354</v>
      </c>
      <c r="G5" s="87">
        <f>'СВОД Матрасы'!K212</f>
        <v>0.15</v>
      </c>
      <c r="H5" s="22">
        <f>'СВОД Матрасы'!L212</f>
        <v>4550.8999999999996</v>
      </c>
      <c r="I5" s="96">
        <v>3090.6295200000004</v>
      </c>
      <c r="M5" s="406"/>
    </row>
    <row r="6" spans="1:13" ht="27.4" customHeight="1">
      <c r="A6" s="674"/>
      <c r="B6" s="670"/>
      <c r="C6" s="270" t="s">
        <v>486</v>
      </c>
      <c r="D6" s="672"/>
      <c r="E6" s="162">
        <v>90</v>
      </c>
      <c r="F6" s="47">
        <f>'СВОД Матрасы'!J213</f>
        <v>5948</v>
      </c>
      <c r="G6" s="87">
        <f>'СВОД Матрасы'!K213</f>
        <v>0.15</v>
      </c>
      <c r="H6" s="15">
        <f>'СВОД Матрасы'!L213</f>
        <v>5055.8</v>
      </c>
      <c r="I6" s="97">
        <v>3439.0089000000007</v>
      </c>
      <c r="M6" s="406"/>
    </row>
    <row r="7" spans="1:13" ht="27.4" customHeight="1">
      <c r="A7" s="674"/>
      <c r="B7" s="670"/>
      <c r="C7" s="270" t="s">
        <v>488</v>
      </c>
      <c r="D7" s="672"/>
      <c r="E7" s="162">
        <v>120</v>
      </c>
      <c r="F7" s="47">
        <f>'СВОД Матрасы'!J214</f>
        <v>8798</v>
      </c>
      <c r="G7" s="87">
        <f>'СВОД Матрасы'!K214</f>
        <v>0.15</v>
      </c>
      <c r="H7" s="15">
        <f>'СВОД Матрасы'!L214</f>
        <v>7478.3</v>
      </c>
      <c r="I7" s="97">
        <v>5081.4361799999997</v>
      </c>
      <c r="M7" s="406"/>
    </row>
    <row r="8" spans="1:13" ht="27.4" customHeight="1">
      <c r="A8" s="674"/>
      <c r="B8" s="670"/>
      <c r="C8" s="270" t="s">
        <v>490</v>
      </c>
      <c r="D8" s="672"/>
      <c r="E8" s="306">
        <v>140</v>
      </c>
      <c r="F8" s="47">
        <f>'СВОД Матрасы'!J215</f>
        <v>9566</v>
      </c>
      <c r="G8" s="87">
        <f>'СВОД Матрасы'!K215</f>
        <v>0.15</v>
      </c>
      <c r="H8" s="15">
        <f>'СВОД Матрасы'!L215</f>
        <v>8131.0999999999995</v>
      </c>
      <c r="I8" s="97">
        <v>5528.3423400000001</v>
      </c>
      <c r="M8" s="406"/>
    </row>
    <row r="9" spans="1:13" ht="27.4" customHeight="1">
      <c r="A9" s="674"/>
      <c r="B9" s="670"/>
      <c r="C9" s="270" t="s">
        <v>492</v>
      </c>
      <c r="D9" s="672"/>
      <c r="E9" s="307">
        <v>160</v>
      </c>
      <c r="F9" s="91">
        <f>'СВОД Матрасы'!J216</f>
        <v>10839</v>
      </c>
      <c r="G9" s="88">
        <f>'СВОД Матрасы'!K216</f>
        <v>0.15</v>
      </c>
      <c r="H9" s="16">
        <f>'СВОД Матрасы'!L216</f>
        <v>9213.15</v>
      </c>
      <c r="I9" s="814">
        <v>6253.3863000000001</v>
      </c>
      <c r="M9" s="406"/>
    </row>
    <row r="10" spans="1:13" ht="27.4" customHeight="1" thickBot="1">
      <c r="A10" s="675"/>
      <c r="B10" s="670"/>
      <c r="C10" s="270" t="s">
        <v>494</v>
      </c>
      <c r="D10" s="672"/>
      <c r="E10" s="306">
        <v>180</v>
      </c>
      <c r="F10" s="47">
        <f>'СВОД Матрасы'!J217</f>
        <v>12083</v>
      </c>
      <c r="G10" s="87">
        <f>'СВОД Матрасы'!K217</f>
        <v>0.15</v>
      </c>
      <c r="H10" s="15">
        <f>'СВОД Матрасы'!L217</f>
        <v>10270.549999999999</v>
      </c>
      <c r="I10" s="97">
        <v>6978.9016800000009</v>
      </c>
      <c r="M10" s="406"/>
    </row>
    <row r="11" spans="1:13" ht="42.75" thickBot="1">
      <c r="A11" s="66" t="s">
        <v>2094</v>
      </c>
      <c r="B11" s="120" t="s">
        <v>29</v>
      </c>
      <c r="C11" s="333" t="s">
        <v>1061</v>
      </c>
      <c r="D11" s="658" t="s">
        <v>30</v>
      </c>
      <c r="E11" s="659"/>
      <c r="F11" s="260" t="s">
        <v>32</v>
      </c>
      <c r="G11" s="122" t="s">
        <v>33</v>
      </c>
      <c r="H11" s="123" t="s">
        <v>34</v>
      </c>
      <c r="I11" s="124" t="s">
        <v>31</v>
      </c>
    </row>
    <row r="12" spans="1:13" ht="25.5" customHeight="1">
      <c r="A12" s="673"/>
      <c r="B12" s="670" t="s">
        <v>1089</v>
      </c>
      <c r="C12" s="270" t="s">
        <v>496</v>
      </c>
      <c r="D12" s="671" t="s">
        <v>118</v>
      </c>
      <c r="E12" s="160">
        <v>80</v>
      </c>
      <c r="F12" s="90">
        <f>'СВОД Матрасы'!J218</f>
        <v>12155</v>
      </c>
      <c r="G12" s="87">
        <f>'СВОД Матрасы'!K218</f>
        <v>0.15</v>
      </c>
      <c r="H12" s="22">
        <f>'СВОД Матрасы'!L218</f>
        <v>10331.75</v>
      </c>
      <c r="I12" s="96">
        <v>7003.8607499999998</v>
      </c>
      <c r="M12" s="406"/>
    </row>
    <row r="13" spans="1:13" ht="25.5" customHeight="1">
      <c r="A13" s="674"/>
      <c r="B13" s="670"/>
      <c r="C13" s="270" t="s">
        <v>498</v>
      </c>
      <c r="D13" s="672"/>
      <c r="E13" s="162">
        <v>90</v>
      </c>
      <c r="F13" s="47">
        <f>'СВОД Матрасы'!J219</f>
        <v>13530</v>
      </c>
      <c r="G13" s="87">
        <f>'СВОД Матрасы'!K219</f>
        <v>0.15</v>
      </c>
      <c r="H13" s="15">
        <f>'СВОД Матрасы'!L219</f>
        <v>11500.5</v>
      </c>
      <c r="I13" s="97">
        <v>7796.5534799999987</v>
      </c>
      <c r="M13" s="406"/>
    </row>
    <row r="14" spans="1:13" ht="25.5" customHeight="1">
      <c r="A14" s="674"/>
      <c r="B14" s="670"/>
      <c r="C14" s="270" t="s">
        <v>500</v>
      </c>
      <c r="D14" s="672"/>
      <c r="E14" s="162">
        <v>120</v>
      </c>
      <c r="F14" s="47">
        <f>'СВОД Матрасы'!J220</f>
        <v>18711</v>
      </c>
      <c r="G14" s="87">
        <f>'СВОД Матрасы'!K220</f>
        <v>0.15</v>
      </c>
      <c r="H14" s="15">
        <f>'СВОД Матрасы'!L220</f>
        <v>15904.35</v>
      </c>
      <c r="I14" s="97">
        <v>10778.232599999998</v>
      </c>
      <c r="M14" s="406"/>
    </row>
    <row r="15" spans="1:13" ht="25.5" customHeight="1">
      <c r="A15" s="674"/>
      <c r="B15" s="670"/>
      <c r="C15" s="270" t="s">
        <v>502</v>
      </c>
      <c r="D15" s="672"/>
      <c r="E15" s="306">
        <v>140</v>
      </c>
      <c r="F15" s="47">
        <f>'СВОД Матрасы'!J221</f>
        <v>20433</v>
      </c>
      <c r="G15" s="87">
        <f>'СВОД Матрасы'!K221</f>
        <v>0.15</v>
      </c>
      <c r="H15" s="15">
        <f>'СВОД Матрасы'!L221</f>
        <v>17368.05</v>
      </c>
      <c r="I15" s="97">
        <v>11764.993229999998</v>
      </c>
      <c r="M15" s="406"/>
    </row>
    <row r="16" spans="1:13" ht="25.5" customHeight="1">
      <c r="A16" s="674"/>
      <c r="B16" s="670"/>
      <c r="C16" s="270" t="s">
        <v>504</v>
      </c>
      <c r="D16" s="672"/>
      <c r="E16" s="307">
        <v>160</v>
      </c>
      <c r="F16" s="91">
        <f>'СВОД Матрасы'!J222</f>
        <v>23138</v>
      </c>
      <c r="G16" s="88">
        <f>'СВОД Матрасы'!K222</f>
        <v>0.15</v>
      </c>
      <c r="H16" s="16">
        <f>'СВОД Матрасы'!L222</f>
        <v>19667.3</v>
      </c>
      <c r="I16" s="814">
        <v>13351.373909999998</v>
      </c>
      <c r="M16" s="406"/>
    </row>
    <row r="17" spans="1:13" ht="25.5" customHeight="1" thickBot="1">
      <c r="A17" s="675"/>
      <c r="B17" s="676"/>
      <c r="C17" s="270" t="s">
        <v>506</v>
      </c>
      <c r="D17" s="672"/>
      <c r="E17" s="309">
        <v>180</v>
      </c>
      <c r="F17" s="92">
        <f>'СВОД Матрасы'!J223</f>
        <v>25931</v>
      </c>
      <c r="G17" s="87">
        <f>'СВОД Матрасы'!K223</f>
        <v>0.15</v>
      </c>
      <c r="H17" s="18">
        <f>'СВОД Матрасы'!L223</f>
        <v>22041.35</v>
      </c>
      <c r="I17" s="98">
        <v>14936.759369999998</v>
      </c>
      <c r="M17" s="406"/>
    </row>
    <row r="18" spans="1:13" ht="43.35" customHeight="1" thickBot="1">
      <c r="A18" s="66" t="s">
        <v>2095</v>
      </c>
      <c r="B18" s="120" t="s">
        <v>29</v>
      </c>
      <c r="C18" s="333" t="s">
        <v>1061</v>
      </c>
      <c r="D18" s="658" t="s">
        <v>30</v>
      </c>
      <c r="E18" s="659"/>
      <c r="F18" s="260" t="s">
        <v>32</v>
      </c>
      <c r="G18" s="122" t="s">
        <v>33</v>
      </c>
      <c r="H18" s="123" t="s">
        <v>34</v>
      </c>
      <c r="I18" s="124" t="s">
        <v>31</v>
      </c>
    </row>
    <row r="19" spans="1:13" ht="35.450000000000003" customHeight="1">
      <c r="A19" s="673"/>
      <c r="B19" s="670" t="s">
        <v>1090</v>
      </c>
      <c r="C19" s="270" t="s">
        <v>460</v>
      </c>
      <c r="D19" s="671" t="s">
        <v>118</v>
      </c>
      <c r="E19" s="160">
        <v>80</v>
      </c>
      <c r="F19" s="90">
        <f>'СВОД Матрасы'!J200</f>
        <v>13892</v>
      </c>
      <c r="G19" s="87">
        <f>'СВОД Матрасы'!K200</f>
        <v>0.25</v>
      </c>
      <c r="H19" s="22">
        <f>'СВОД Матрасы'!L200</f>
        <v>10419</v>
      </c>
      <c r="I19" s="96">
        <v>7160.6340900000005</v>
      </c>
      <c r="M19" s="406"/>
    </row>
    <row r="20" spans="1:13" ht="35.450000000000003" customHeight="1">
      <c r="A20" s="674"/>
      <c r="B20" s="670"/>
      <c r="C20" s="270" t="s">
        <v>462</v>
      </c>
      <c r="D20" s="672"/>
      <c r="E20" s="162">
        <v>90</v>
      </c>
      <c r="F20" s="47">
        <f>'СВОД Матрасы'!J201</f>
        <v>15209</v>
      </c>
      <c r="G20" s="87">
        <f>'СВОД Матрасы'!K201</f>
        <v>0.25</v>
      </c>
      <c r="H20" s="15">
        <f>'СВОД Матрасы'!L201</f>
        <v>11406.75</v>
      </c>
      <c r="I20" s="97">
        <v>7837.8289200000008</v>
      </c>
      <c r="M20" s="406"/>
    </row>
    <row r="21" spans="1:13" ht="35.450000000000003" customHeight="1">
      <c r="A21" s="674"/>
      <c r="B21" s="670"/>
      <c r="C21" s="270" t="s">
        <v>464</v>
      </c>
      <c r="D21" s="672"/>
      <c r="E21" s="162">
        <v>120</v>
      </c>
      <c r="F21" s="47">
        <f>'СВОД Матрасы'!J202</f>
        <v>20129</v>
      </c>
      <c r="G21" s="87">
        <f>'СВОД Матрасы'!K202</f>
        <v>0.25</v>
      </c>
      <c r="H21" s="15">
        <f>'СВОД Матрасы'!L202</f>
        <v>15096.75</v>
      </c>
      <c r="I21" s="97">
        <v>10374.749459999999</v>
      </c>
      <c r="M21" s="406"/>
    </row>
    <row r="22" spans="1:13" ht="35.450000000000003" customHeight="1">
      <c r="A22" s="674"/>
      <c r="B22" s="670"/>
      <c r="C22" s="270" t="s">
        <v>466</v>
      </c>
      <c r="D22" s="672"/>
      <c r="E22" s="306">
        <v>140</v>
      </c>
      <c r="F22" s="47">
        <f>'СВОД Матрасы'!J203</f>
        <v>21952</v>
      </c>
      <c r="G22" s="87">
        <f>'СВОД Матрасы'!K203</f>
        <v>0.25</v>
      </c>
      <c r="H22" s="15">
        <f>'СВОД Матрасы'!L203</f>
        <v>16464</v>
      </c>
      <c r="I22" s="97">
        <v>11311.95861</v>
      </c>
      <c r="M22" s="406"/>
    </row>
    <row r="23" spans="1:13" ht="35.450000000000003" customHeight="1">
      <c r="A23" s="674"/>
      <c r="B23" s="670"/>
      <c r="C23" s="270" t="s">
        <v>468</v>
      </c>
      <c r="D23" s="672"/>
      <c r="E23" s="307">
        <v>160</v>
      </c>
      <c r="F23" s="91">
        <f>'СВОД Матрасы'!J204</f>
        <v>24455</v>
      </c>
      <c r="G23" s="88">
        <f>'СВОД Матрасы'!K204</f>
        <v>0.25</v>
      </c>
      <c r="H23" s="16">
        <f>'СВОД Матрасы'!L204</f>
        <v>18341.25</v>
      </c>
      <c r="I23" s="814">
        <v>12616.48251</v>
      </c>
      <c r="M23" s="406"/>
    </row>
    <row r="24" spans="1:13" ht="35.450000000000003" customHeight="1" thickBot="1">
      <c r="A24" s="675"/>
      <c r="B24" s="670"/>
      <c r="C24" s="270" t="s">
        <v>470</v>
      </c>
      <c r="D24" s="672"/>
      <c r="E24" s="306">
        <v>180</v>
      </c>
      <c r="F24" s="47">
        <f>'СВОД Матрасы'!J205</f>
        <v>27002</v>
      </c>
      <c r="G24" s="87">
        <f>'СВОД Матрасы'!K205</f>
        <v>0.25</v>
      </c>
      <c r="H24" s="15">
        <f>'СВОД Матрасы'!L205</f>
        <v>20251.5</v>
      </c>
      <c r="I24" s="97">
        <v>13917.889800000001</v>
      </c>
      <c r="M24" s="406"/>
    </row>
    <row r="25" spans="1:13" ht="46.35" customHeight="1" thickBot="1">
      <c r="A25" s="66" t="s">
        <v>2096</v>
      </c>
      <c r="B25" s="120" t="s">
        <v>29</v>
      </c>
      <c r="C25" s="333" t="s">
        <v>1061</v>
      </c>
      <c r="D25" s="658" t="s">
        <v>30</v>
      </c>
      <c r="E25" s="659"/>
      <c r="F25" s="260" t="s">
        <v>32</v>
      </c>
      <c r="G25" s="122" t="s">
        <v>33</v>
      </c>
      <c r="H25" s="123" t="s">
        <v>34</v>
      </c>
      <c r="I25" s="124" t="s">
        <v>31</v>
      </c>
    </row>
    <row r="26" spans="1:13" ht="37.5" customHeight="1">
      <c r="A26" s="673"/>
      <c r="B26" s="670" t="s">
        <v>1091</v>
      </c>
      <c r="C26" s="270" t="s">
        <v>508</v>
      </c>
      <c r="D26" s="671" t="s">
        <v>118</v>
      </c>
      <c r="E26" s="160">
        <v>80</v>
      </c>
      <c r="F26" s="90">
        <f>'СВОД Матрасы'!J224</f>
        <v>15657</v>
      </c>
      <c r="G26" s="87">
        <f>'СВОД Матрасы'!K224</f>
        <v>0.25</v>
      </c>
      <c r="H26" s="22">
        <f>'СВОД Матрасы'!L224</f>
        <v>11742.75</v>
      </c>
      <c r="I26" s="96">
        <v>8021.26368</v>
      </c>
      <c r="M26" s="406"/>
    </row>
    <row r="27" spans="1:13" ht="37.5" customHeight="1">
      <c r="A27" s="674"/>
      <c r="B27" s="670"/>
      <c r="C27" s="270" t="s">
        <v>510</v>
      </c>
      <c r="D27" s="672"/>
      <c r="E27" s="162">
        <v>90</v>
      </c>
      <c r="F27" s="47">
        <f>'СВОД Матрасы'!J225</f>
        <v>17205</v>
      </c>
      <c r="G27" s="87">
        <f>'СВОД Матрасы'!K225</f>
        <v>0.25</v>
      </c>
      <c r="H27" s="15">
        <f>'СВОД Матрасы'!L225</f>
        <v>12903.75</v>
      </c>
      <c r="I27" s="97">
        <v>8816.88969</v>
      </c>
      <c r="M27" s="406"/>
    </row>
    <row r="28" spans="1:13" ht="37.5" customHeight="1">
      <c r="A28" s="674"/>
      <c r="B28" s="670"/>
      <c r="C28" s="270" t="s">
        <v>512</v>
      </c>
      <c r="D28" s="672"/>
      <c r="E28" s="162">
        <v>120</v>
      </c>
      <c r="F28" s="47">
        <f>'СВОД Матрасы'!J226</f>
        <v>22979</v>
      </c>
      <c r="G28" s="87">
        <f>'СВОД Матрасы'!K226</f>
        <v>0.25</v>
      </c>
      <c r="H28" s="15">
        <f>'СВОД Матрасы'!L226</f>
        <v>17234.25</v>
      </c>
      <c r="I28" s="97">
        <v>11778.11442</v>
      </c>
      <c r="M28" s="406"/>
    </row>
    <row r="29" spans="1:13" ht="37.5" customHeight="1">
      <c r="A29" s="674"/>
      <c r="B29" s="670"/>
      <c r="C29" s="270" t="s">
        <v>514</v>
      </c>
      <c r="D29" s="672"/>
      <c r="E29" s="306">
        <v>140</v>
      </c>
      <c r="F29" s="47">
        <f>'СВОД Матрасы'!J227</f>
        <v>25265</v>
      </c>
      <c r="G29" s="87">
        <f>'СВОД Матрасы'!K227</f>
        <v>0.25</v>
      </c>
      <c r="H29" s="15">
        <f>'СВОД Матрасы'!L227</f>
        <v>18948.75</v>
      </c>
      <c r="I29" s="97">
        <v>12947.288400000001</v>
      </c>
      <c r="M29" s="406"/>
    </row>
    <row r="30" spans="1:13" ht="37.5" customHeight="1">
      <c r="A30" s="674"/>
      <c r="B30" s="670"/>
      <c r="C30" s="270" t="s">
        <v>516</v>
      </c>
      <c r="D30" s="672"/>
      <c r="E30" s="307">
        <v>160</v>
      </c>
      <c r="F30" s="91">
        <f>'СВОД Матрасы'!J228</f>
        <v>28218</v>
      </c>
      <c r="G30" s="88">
        <f>'СВОД Матрасы'!K228</f>
        <v>0.25</v>
      </c>
      <c r="H30" s="16">
        <f>'СВОД Матрасы'!L228</f>
        <v>21163.5</v>
      </c>
      <c r="I30" s="814">
        <v>14495.798340000001</v>
      </c>
      <c r="M30" s="406"/>
    </row>
    <row r="31" spans="1:13" ht="37.5" customHeight="1" thickBot="1">
      <c r="A31" s="675"/>
      <c r="B31" s="670"/>
      <c r="C31" s="270" t="s">
        <v>518</v>
      </c>
      <c r="D31" s="672"/>
      <c r="E31" s="306">
        <v>180</v>
      </c>
      <c r="F31" s="47">
        <f>'СВОД Матрасы'!J229</f>
        <v>31301</v>
      </c>
      <c r="G31" s="87">
        <f>'СВОД Матрасы'!K229</f>
        <v>0.25</v>
      </c>
      <c r="H31" s="15">
        <f>'СВОД Матрасы'!L229</f>
        <v>23475.75</v>
      </c>
      <c r="I31" s="97">
        <v>16040.746440000001</v>
      </c>
      <c r="M31" s="406"/>
    </row>
    <row r="32" spans="1:13" ht="42.6" customHeight="1" thickBot="1">
      <c r="A32" s="66" t="s">
        <v>2097</v>
      </c>
      <c r="B32" s="120" t="s">
        <v>29</v>
      </c>
      <c r="C32" s="333" t="s">
        <v>1061</v>
      </c>
      <c r="D32" s="658" t="s">
        <v>30</v>
      </c>
      <c r="E32" s="659"/>
      <c r="F32" s="260" t="s">
        <v>32</v>
      </c>
      <c r="G32" s="122" t="s">
        <v>33</v>
      </c>
      <c r="H32" s="123" t="s">
        <v>34</v>
      </c>
      <c r="I32" s="124" t="s">
        <v>31</v>
      </c>
    </row>
    <row r="33" spans="1:13" ht="35.1" customHeight="1">
      <c r="A33" s="673"/>
      <c r="B33" s="670" t="s">
        <v>1092</v>
      </c>
      <c r="C33" s="270" t="s">
        <v>520</v>
      </c>
      <c r="D33" s="671" t="s">
        <v>118</v>
      </c>
      <c r="E33" s="160">
        <v>80</v>
      </c>
      <c r="F33" s="90">
        <f>'СВОД Матрасы'!J230</f>
        <v>16887</v>
      </c>
      <c r="G33" s="87">
        <f>'СВОД Матрасы'!K230</f>
        <v>0.25</v>
      </c>
      <c r="H33" s="22">
        <f>'СВОД Матрасы'!L230</f>
        <v>12665.25</v>
      </c>
      <c r="I33" s="96">
        <v>8700.2394300000014</v>
      </c>
      <c r="M33" s="406"/>
    </row>
    <row r="34" spans="1:13" ht="35.1" customHeight="1">
      <c r="A34" s="674"/>
      <c r="B34" s="670"/>
      <c r="C34" s="270" t="s">
        <v>522</v>
      </c>
      <c r="D34" s="672"/>
      <c r="E34" s="162">
        <v>90</v>
      </c>
      <c r="F34" s="47">
        <f>'СВОД Матрасы'!J231</f>
        <v>18219</v>
      </c>
      <c r="G34" s="87">
        <f>'СВОД Матрасы'!K231</f>
        <v>0.25</v>
      </c>
      <c r="H34" s="15">
        <f>'СВОД Матрасы'!L231</f>
        <v>13664.25</v>
      </c>
      <c r="I34" s="97">
        <v>9391.23639</v>
      </c>
      <c r="M34" s="406"/>
    </row>
    <row r="35" spans="1:13" ht="35.1" customHeight="1">
      <c r="A35" s="674"/>
      <c r="B35" s="670"/>
      <c r="C35" s="270" t="s">
        <v>524</v>
      </c>
      <c r="D35" s="672"/>
      <c r="E35" s="162">
        <v>120</v>
      </c>
      <c r="F35" s="47">
        <f>'СВОД Матрасы'!J232</f>
        <v>23892</v>
      </c>
      <c r="G35" s="87">
        <f>'СВОД Матрасы'!K232</f>
        <v>0.25</v>
      </c>
      <c r="H35" s="15">
        <f>'СВОД Матрасы'!L232</f>
        <v>17919</v>
      </c>
      <c r="I35" s="97">
        <v>12310.164270000001</v>
      </c>
      <c r="M35" s="406"/>
    </row>
    <row r="36" spans="1:13" ht="35.1" customHeight="1">
      <c r="A36" s="674"/>
      <c r="B36" s="670"/>
      <c r="C36" s="270" t="s">
        <v>526</v>
      </c>
      <c r="D36" s="672"/>
      <c r="E36" s="306">
        <v>140</v>
      </c>
      <c r="F36" s="47">
        <f>'СВОД Матрасы'!J233</f>
        <v>26916</v>
      </c>
      <c r="G36" s="87">
        <f>'СВОД Матрасы'!K233</f>
        <v>0.25</v>
      </c>
      <c r="H36" s="15">
        <f>'СВОД Матрасы'!L233</f>
        <v>20187</v>
      </c>
      <c r="I36" s="97">
        <v>13867.578810000001</v>
      </c>
      <c r="M36" s="406"/>
    </row>
    <row r="37" spans="1:13" ht="35.1" customHeight="1">
      <c r="A37" s="674"/>
      <c r="B37" s="670"/>
      <c r="C37" s="270" t="s">
        <v>528</v>
      </c>
      <c r="D37" s="672"/>
      <c r="E37" s="307">
        <v>160</v>
      </c>
      <c r="F37" s="91">
        <f>'СВОД Матрасы'!J234</f>
        <v>30243</v>
      </c>
      <c r="G37" s="88">
        <f>'СВОД Матрасы'!K234</f>
        <v>0.25</v>
      </c>
      <c r="H37" s="16">
        <f>'СВОД Матрасы'!L234</f>
        <v>22682.25</v>
      </c>
      <c r="I37" s="814">
        <v>15569.247869999999</v>
      </c>
      <c r="M37" s="406"/>
    </row>
    <row r="38" spans="1:13" ht="35.1" customHeight="1" thickBot="1">
      <c r="A38" s="675"/>
      <c r="B38" s="670"/>
      <c r="C38" s="270" t="s">
        <v>530</v>
      </c>
      <c r="D38" s="672"/>
      <c r="E38" s="306">
        <v>180</v>
      </c>
      <c r="F38" s="47">
        <f>'СВОД Матрасы'!J235</f>
        <v>33514</v>
      </c>
      <c r="G38" s="87">
        <f>'СВОД Матрасы'!K235</f>
        <v>0.25</v>
      </c>
      <c r="H38" s="15">
        <f>'СВОД Матрасы'!L235</f>
        <v>25135.5</v>
      </c>
      <c r="I38" s="97">
        <v>17267.800320000002</v>
      </c>
      <c r="M38" s="406"/>
    </row>
    <row r="39" spans="1:13" ht="42.75" thickBot="1">
      <c r="A39" s="66" t="s">
        <v>2098</v>
      </c>
      <c r="B39" s="120" t="s">
        <v>29</v>
      </c>
      <c r="C39" s="333" t="s">
        <v>1061</v>
      </c>
      <c r="D39" s="658" t="s">
        <v>30</v>
      </c>
      <c r="E39" s="659"/>
      <c r="F39" s="260" t="s">
        <v>32</v>
      </c>
      <c r="G39" s="122" t="s">
        <v>33</v>
      </c>
      <c r="H39" s="123" t="s">
        <v>34</v>
      </c>
      <c r="I39" s="124" t="s">
        <v>31</v>
      </c>
    </row>
    <row r="40" spans="1:13" ht="35.1" customHeight="1">
      <c r="A40" s="673"/>
      <c r="B40" s="677" t="s">
        <v>1093</v>
      </c>
      <c r="C40" s="399" t="s">
        <v>472</v>
      </c>
      <c r="D40" s="678" t="s">
        <v>118</v>
      </c>
      <c r="E40" s="312">
        <v>80</v>
      </c>
      <c r="F40" s="340">
        <f>'СВОД Матрасы'!J206</f>
        <v>16742</v>
      </c>
      <c r="G40" s="279">
        <f>'СВОД Матрасы'!K206</f>
        <v>0.25</v>
      </c>
      <c r="H40" s="35">
        <f>'СВОД Матрасы'!L206</f>
        <v>12556.5</v>
      </c>
      <c r="I40" s="813">
        <v>8630.3383200000007</v>
      </c>
      <c r="M40" s="406"/>
    </row>
    <row r="41" spans="1:13" ht="35.1" customHeight="1">
      <c r="A41" s="674"/>
      <c r="B41" s="670"/>
      <c r="C41" s="270" t="s">
        <v>474</v>
      </c>
      <c r="D41" s="672"/>
      <c r="E41" s="162">
        <v>90</v>
      </c>
      <c r="F41" s="47">
        <f>'СВОД Матрасы'!J207</f>
        <v>18118</v>
      </c>
      <c r="G41" s="87">
        <f>'СВОД Матрасы'!K207</f>
        <v>0.25</v>
      </c>
      <c r="H41" s="15">
        <f>'СВОД Матрасы'!L207</f>
        <v>13588.5</v>
      </c>
      <c r="I41" s="97">
        <v>9335.1374099999994</v>
      </c>
      <c r="M41" s="406"/>
    </row>
    <row r="42" spans="1:13" ht="35.1" customHeight="1">
      <c r="A42" s="674"/>
      <c r="B42" s="670"/>
      <c r="C42" s="270" t="s">
        <v>476</v>
      </c>
      <c r="D42" s="672"/>
      <c r="E42" s="162">
        <v>120</v>
      </c>
      <c r="F42" s="47">
        <f>'СВОД Матрасы'!J208</f>
        <v>23934</v>
      </c>
      <c r="G42" s="87">
        <f>'СВОД Матрасы'!K208</f>
        <v>0.25</v>
      </c>
      <c r="H42" s="15">
        <f>'СВОД Матрасы'!L208</f>
        <v>17950.5</v>
      </c>
      <c r="I42" s="97">
        <v>12330.644850000001</v>
      </c>
      <c r="M42" s="406"/>
    </row>
    <row r="43" spans="1:13" ht="35.1" customHeight="1">
      <c r="A43" s="674"/>
      <c r="B43" s="670"/>
      <c r="C43" s="270" t="s">
        <v>478</v>
      </c>
      <c r="D43" s="672"/>
      <c r="E43" s="306">
        <v>140</v>
      </c>
      <c r="F43" s="47">
        <f>'СВОД Матрасы'!J209</f>
        <v>26901</v>
      </c>
      <c r="G43" s="87">
        <f>'СВОД Матрасы'!K209</f>
        <v>0.25</v>
      </c>
      <c r="H43" s="15">
        <f>'СВОД Матрасы'!L209</f>
        <v>20175.75</v>
      </c>
      <c r="I43" s="97">
        <v>13860.009899999999</v>
      </c>
      <c r="M43" s="406"/>
    </row>
    <row r="44" spans="1:13" ht="35.1" customHeight="1">
      <c r="A44" s="674"/>
      <c r="B44" s="670"/>
      <c r="C44" s="270" t="s">
        <v>480</v>
      </c>
      <c r="D44" s="672"/>
      <c r="E44" s="307">
        <v>160</v>
      </c>
      <c r="F44" s="91">
        <f>'СВОД Матрасы'!J210</f>
        <v>30243</v>
      </c>
      <c r="G44" s="88">
        <f>'СВОД Матрасы'!K210</f>
        <v>0.25</v>
      </c>
      <c r="H44" s="16">
        <f>'СВОД Матрасы'!L210</f>
        <v>22682.25</v>
      </c>
      <c r="I44" s="814">
        <v>15569.247869999999</v>
      </c>
      <c r="M44" s="406"/>
    </row>
    <row r="45" spans="1:13" ht="35.1" customHeight="1" thickBot="1">
      <c r="A45" s="675"/>
      <c r="B45" s="676"/>
      <c r="C45" s="400" t="s">
        <v>482</v>
      </c>
      <c r="D45" s="679"/>
      <c r="E45" s="309">
        <v>180</v>
      </c>
      <c r="F45" s="92">
        <f>'СВОД Матрасы'!J211</f>
        <v>33529</v>
      </c>
      <c r="G45" s="106">
        <f>'СВОД Матрасы'!K211</f>
        <v>0.25</v>
      </c>
      <c r="H45" s="18">
        <f>'СВОД Матрасы'!L211</f>
        <v>25146.75</v>
      </c>
      <c r="I45" s="98">
        <v>17278.04061</v>
      </c>
      <c r="M45" s="406"/>
    </row>
    <row r="46" spans="1:13" ht="22.35" customHeight="1">
      <c r="A46" s="391" t="s">
        <v>1083</v>
      </c>
      <c r="B46" s="391"/>
      <c r="C46" s="67"/>
      <c r="D46" s="394"/>
      <c r="E46" s="394"/>
      <c r="F46" s="394"/>
      <c r="G46" s="394"/>
      <c r="H46" s="394"/>
      <c r="I46" s="394"/>
      <c r="M46" s="406"/>
    </row>
    <row r="47" spans="1:13" ht="22.35" customHeight="1">
      <c r="A47" s="391" t="s">
        <v>1084</v>
      </c>
      <c r="B47" s="391"/>
      <c r="C47" s="67"/>
      <c r="D47" s="394"/>
      <c r="E47" s="394"/>
      <c r="F47" s="394"/>
      <c r="G47" s="394"/>
      <c r="H47" s="394"/>
      <c r="I47" s="394"/>
      <c r="M47" s="406"/>
    </row>
    <row r="48" spans="1:13" ht="22.35" customHeight="1">
      <c r="A48" s="391" t="s">
        <v>1085</v>
      </c>
      <c r="B48" s="411" t="s">
        <v>1086</v>
      </c>
      <c r="C48" s="67"/>
      <c r="D48" s="394"/>
      <c r="E48" s="394"/>
      <c r="F48" s="394"/>
      <c r="G48" s="394"/>
      <c r="H48" s="394"/>
      <c r="I48" s="394"/>
      <c r="M48" s="406"/>
    </row>
    <row r="49" spans="1:9">
      <c r="A49" s="391" t="s">
        <v>1299</v>
      </c>
      <c r="B49" s="394"/>
      <c r="C49" s="394"/>
      <c r="D49" s="394"/>
      <c r="E49" s="394"/>
      <c r="F49" s="394"/>
      <c r="G49" s="394"/>
      <c r="H49" s="394"/>
      <c r="I49" s="394"/>
    </row>
    <row r="50" spans="1:9">
      <c r="A50" s="391"/>
      <c r="B50" s="394"/>
      <c r="C50" s="394"/>
      <c r="D50" s="394"/>
      <c r="E50" s="394"/>
      <c r="F50" s="394"/>
      <c r="G50" s="394"/>
      <c r="H50" s="394"/>
      <c r="I50" s="394"/>
    </row>
    <row r="51" spans="1:9">
      <c r="A51" s="407" t="str">
        <f>Контакты!$B$10</f>
        <v>почта для приёма заказов</v>
      </c>
      <c r="B51" s="67" t="str">
        <f>Контакты!$C$10</f>
        <v>хххх@ххх.ru</v>
      </c>
      <c r="C51" s="67"/>
      <c r="D51" s="394"/>
      <c r="E51" s="394"/>
      <c r="F51" s="394"/>
      <c r="G51" s="394"/>
      <c r="H51" s="394"/>
      <c r="I51" s="394"/>
    </row>
    <row r="52" spans="1:9">
      <c r="A52" s="407" t="str">
        <f>Контакты!$B$12</f>
        <v>номер телефона службы сервиса</v>
      </c>
      <c r="B52" s="67">
        <f>Контакты!$C$12</f>
        <v>8800</v>
      </c>
      <c r="C52" s="67"/>
      <c r="D52" s="394"/>
      <c r="E52" s="394"/>
      <c r="F52" s="394"/>
      <c r="G52" s="394"/>
      <c r="H52" s="394"/>
      <c r="I52" s="394"/>
    </row>
    <row r="53" spans="1:9">
      <c r="A53" s="391"/>
      <c r="B53" s="391"/>
      <c r="C53" s="391"/>
      <c r="D53" s="394"/>
      <c r="E53" s="394"/>
      <c r="F53" s="394"/>
      <c r="G53" s="394"/>
      <c r="H53" s="394"/>
      <c r="I53" s="394"/>
    </row>
    <row r="54" spans="1:9">
      <c r="G54" s="408"/>
    </row>
  </sheetData>
  <mergeCells count="25">
    <mergeCell ref="A26:A31"/>
    <mergeCell ref="A33:A38"/>
    <mergeCell ref="A40:A45"/>
    <mergeCell ref="A19:A24"/>
    <mergeCell ref="A12:A17"/>
    <mergeCell ref="D11:E11"/>
    <mergeCell ref="B12:B17"/>
    <mergeCell ref="D12:D17"/>
    <mergeCell ref="D39:E39"/>
    <mergeCell ref="B40:B45"/>
    <mergeCell ref="D40:D45"/>
    <mergeCell ref="D18:E18"/>
    <mergeCell ref="B19:B24"/>
    <mergeCell ref="D19:D24"/>
    <mergeCell ref="D25:E25"/>
    <mergeCell ref="B26:B31"/>
    <mergeCell ref="D26:D31"/>
    <mergeCell ref="D32:E32"/>
    <mergeCell ref="B33:B38"/>
    <mergeCell ref="D33:D38"/>
    <mergeCell ref="A2:I2"/>
    <mergeCell ref="D4:E4"/>
    <mergeCell ref="B5:B10"/>
    <mergeCell ref="D5:D10"/>
    <mergeCell ref="A5:A10"/>
  </mergeCells>
  <hyperlinks>
    <hyperlink ref="I1" location="Содержание!A1" display="К СОДЕРЖАНИЮ &gt;&gt;&gt;" xr:uid="{00000000-0004-0000-0600-000000000000}"/>
    <hyperlink ref="B3" r:id="rId1" xr:uid="{00000000-0004-0000-0600-000001000000}"/>
    <hyperlink ref="B48" r:id="rId2" xr:uid="{00000000-0004-0000-0600-000002000000}"/>
  </hyperlinks>
  <pageMargins left="0.70866141732283472" right="0.70866141732283472" top="0.74803149606299213" bottom="0.74803149606299213" header="0.31496062992125984" footer="0.31496062992125984"/>
  <pageSetup paperSize="9" scale="39" fitToHeight="2" orientation="landscape" r:id="rId3"/>
  <rowBreaks count="1" manualBreakCount="1">
    <brk id="53" max="9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33"/>
  </sheetPr>
  <dimension ref="A1:O60"/>
  <sheetViews>
    <sheetView view="pageBreakPreview" zoomScale="70" zoomScaleNormal="100" zoomScaleSheetLayoutView="70" workbookViewId="0">
      <selection activeCell="N6" sqref="N6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20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5" ht="16.5" thickBot="1">
      <c r="A1" s="119" t="str">
        <f>'Moms Love'!A1</f>
        <v>с 01.04 по 07.04.2026 г. включительно</v>
      </c>
      <c r="B1" s="9"/>
      <c r="C1" s="9"/>
      <c r="D1" s="9"/>
      <c r="E1" s="9"/>
      <c r="G1" s="24"/>
      <c r="H1" s="19"/>
      <c r="I1" s="153"/>
      <c r="J1" s="660"/>
      <c r="K1" s="660"/>
      <c r="L1" s="660"/>
    </row>
    <row r="2" spans="1:15" ht="80.650000000000006" customHeight="1" thickBot="1">
      <c r="A2" s="661" t="s">
        <v>1094</v>
      </c>
      <c r="B2" s="662"/>
      <c r="C2" s="662"/>
      <c r="D2" s="662"/>
      <c r="E2" s="662"/>
      <c r="F2" s="662"/>
      <c r="G2" s="662"/>
      <c r="H2" s="662"/>
      <c r="I2" s="662"/>
      <c r="J2" s="543"/>
    </row>
    <row r="3" spans="1:15" ht="36.75" customHeight="1" thickBot="1">
      <c r="A3" s="540" t="s">
        <v>1066</v>
      </c>
      <c r="B3" s="541" t="s">
        <v>1095</v>
      </c>
      <c r="C3" s="542"/>
      <c r="D3" s="542"/>
      <c r="E3" s="542"/>
      <c r="F3" s="542"/>
      <c r="G3" s="542"/>
      <c r="H3" s="542"/>
      <c r="I3" s="629"/>
      <c r="J3" s="544"/>
    </row>
    <row r="4" spans="1:15" ht="45.4" customHeight="1" thickBot="1">
      <c r="A4" s="66" t="s">
        <v>2099</v>
      </c>
      <c r="B4" s="120" t="s">
        <v>29</v>
      </c>
      <c r="C4" s="333" t="s">
        <v>1061</v>
      </c>
      <c r="D4" s="658" t="s">
        <v>30</v>
      </c>
      <c r="E4" s="659"/>
      <c r="F4" s="132" t="s">
        <v>32</v>
      </c>
      <c r="G4" s="122" t="s">
        <v>33</v>
      </c>
      <c r="H4" s="123" t="s">
        <v>34</v>
      </c>
      <c r="I4" s="124" t="s">
        <v>31</v>
      </c>
    </row>
    <row r="5" spans="1:15" ht="33.6" customHeight="1">
      <c r="A5" s="310"/>
      <c r="B5" s="670" t="s">
        <v>1096</v>
      </c>
      <c r="C5" s="270" t="s">
        <v>532</v>
      </c>
      <c r="D5" s="671" t="s">
        <v>37</v>
      </c>
      <c r="E5" s="160">
        <v>80</v>
      </c>
      <c r="F5" s="82">
        <f>'СВОД Матрасы'!J236</f>
        <v>25218</v>
      </c>
      <c r="G5" s="158">
        <f>'СВОД Матрасы'!K236</f>
        <v>0.49399999999999999</v>
      </c>
      <c r="H5" s="22">
        <f>'СВОД Матрасы'!L236</f>
        <v>12760.308000000001</v>
      </c>
      <c r="I5" s="96">
        <v>8217.594000000001</v>
      </c>
      <c r="O5" s="28"/>
    </row>
    <row r="6" spans="1:15" ht="33.6" customHeight="1">
      <c r="A6" s="366"/>
      <c r="B6" s="670"/>
      <c r="C6" s="270" t="s">
        <v>535</v>
      </c>
      <c r="D6" s="672"/>
      <c r="E6" s="162">
        <v>90</v>
      </c>
      <c r="F6" s="83">
        <f>'СВОД Матрасы'!J237</f>
        <v>27548</v>
      </c>
      <c r="G6" s="94">
        <f>'СВОД Матрасы'!K237</f>
        <v>0.49399999999999999</v>
      </c>
      <c r="H6" s="15">
        <f>'СВОД Матрасы'!L237</f>
        <v>13939.288</v>
      </c>
      <c r="I6" s="97">
        <v>8979.2010000000009</v>
      </c>
      <c r="O6" s="28"/>
    </row>
    <row r="7" spans="1:15" ht="33.6" customHeight="1">
      <c r="A7" s="366"/>
      <c r="B7" s="670"/>
      <c r="C7" s="270" t="s">
        <v>537</v>
      </c>
      <c r="D7" s="672"/>
      <c r="E7" s="162">
        <v>120</v>
      </c>
      <c r="F7" s="83">
        <f>'СВОД Матрасы'!J238</f>
        <v>33368</v>
      </c>
      <c r="G7" s="94">
        <f>'СВОД Матрасы'!K238</f>
        <v>0.49399999999999999</v>
      </c>
      <c r="H7" s="15">
        <f>'СВОД Матрасы'!L238</f>
        <v>16884.207999999999</v>
      </c>
      <c r="I7" s="97">
        <v>10877.328000000001</v>
      </c>
      <c r="O7" s="28"/>
    </row>
    <row r="8" spans="1:15" ht="33.6" customHeight="1">
      <c r="A8" s="366"/>
      <c r="B8" s="670"/>
      <c r="C8" s="270" t="s">
        <v>539</v>
      </c>
      <c r="D8" s="672"/>
      <c r="E8" s="306">
        <v>140</v>
      </c>
      <c r="F8" s="83">
        <f>'СВОД Матрасы'!J239</f>
        <v>39432</v>
      </c>
      <c r="G8" s="94">
        <f>'СВОД Матрасы'!K239</f>
        <v>0.49399999999999999</v>
      </c>
      <c r="H8" s="15">
        <f>'СВОД Матрасы'!L239</f>
        <v>19952.592000000001</v>
      </c>
      <c r="I8" s="97">
        <v>12853.071000000002</v>
      </c>
      <c r="O8" s="28"/>
    </row>
    <row r="9" spans="1:15" ht="33.6" customHeight="1">
      <c r="A9" s="366"/>
      <c r="B9" s="670"/>
      <c r="C9" s="270" t="s">
        <v>541</v>
      </c>
      <c r="D9" s="672"/>
      <c r="E9" s="307">
        <v>160</v>
      </c>
      <c r="F9" s="84">
        <f>'СВОД Матрасы'!J240</f>
        <v>44296</v>
      </c>
      <c r="G9" s="95">
        <f>'СВОД Матрасы'!K240</f>
        <v>0.49399999999999999</v>
      </c>
      <c r="H9" s="16">
        <f>'СВОД Матрасы'!L240</f>
        <v>22413.776000000002</v>
      </c>
      <c r="I9" s="814">
        <v>14449.050000000001</v>
      </c>
      <c r="O9" s="28"/>
    </row>
    <row r="10" spans="1:15" ht="33.6" customHeight="1">
      <c r="A10" s="366"/>
      <c r="B10" s="670"/>
      <c r="C10" s="270" t="s">
        <v>543</v>
      </c>
      <c r="D10" s="672"/>
      <c r="E10" s="306">
        <v>180</v>
      </c>
      <c r="F10" s="83">
        <f>'СВОД Матрасы'!J241</f>
        <v>48728</v>
      </c>
      <c r="G10" s="94">
        <f>'СВОД Матрасы'!K241</f>
        <v>0.49399999999999999</v>
      </c>
      <c r="H10" s="15">
        <f>'СВОД Матрасы'!L241</f>
        <v>24656.367999999999</v>
      </c>
      <c r="I10" s="97">
        <v>15884.946000000002</v>
      </c>
      <c r="O10" s="28"/>
    </row>
    <row r="11" spans="1:15" ht="33.6" customHeight="1" thickBot="1">
      <c r="A11" s="367"/>
      <c r="B11" s="676"/>
      <c r="C11" s="270" t="s">
        <v>545</v>
      </c>
      <c r="D11" s="679"/>
      <c r="E11" s="309">
        <v>200</v>
      </c>
      <c r="F11" s="85">
        <f>'СВОД Матрасы'!J242</f>
        <v>53871</v>
      </c>
      <c r="G11" s="94">
        <f>'СВОД Матрасы'!K242</f>
        <v>0.49399999999999999</v>
      </c>
      <c r="H11" s="18">
        <f>'СВОД Матрасы'!L242</f>
        <v>27258.725999999999</v>
      </c>
      <c r="I11" s="98">
        <v>17561.313000000002</v>
      </c>
      <c r="O11" s="28"/>
    </row>
    <row r="12" spans="1:15" ht="52.9" customHeight="1" thickBot="1">
      <c r="A12" s="66" t="s">
        <v>2100</v>
      </c>
      <c r="B12" s="120" t="s">
        <v>29</v>
      </c>
      <c r="C12" s="333" t="s">
        <v>1061</v>
      </c>
      <c r="D12" s="658" t="s">
        <v>30</v>
      </c>
      <c r="E12" s="659"/>
      <c r="F12" s="132" t="s">
        <v>32</v>
      </c>
      <c r="G12" s="122" t="s">
        <v>33</v>
      </c>
      <c r="H12" s="123" t="s">
        <v>34</v>
      </c>
      <c r="I12" s="124" t="s">
        <v>31</v>
      </c>
    </row>
    <row r="13" spans="1:15" ht="38.25" customHeight="1">
      <c r="A13" s="310"/>
      <c r="B13" s="670" t="s">
        <v>1097</v>
      </c>
      <c r="C13" s="270" t="s">
        <v>1098</v>
      </c>
      <c r="D13" s="671" t="s">
        <v>37</v>
      </c>
      <c r="E13" s="160">
        <v>80</v>
      </c>
      <c r="F13" s="82">
        <f>'СВОД Матрасы'!J243</f>
        <v>31850</v>
      </c>
      <c r="G13" s="158">
        <f>'СВОД Матрасы'!K243</f>
        <v>0.51600000000000001</v>
      </c>
      <c r="H13" s="22">
        <f>'СВОД Матрасы'!L243</f>
        <v>15415.4</v>
      </c>
      <c r="I13" s="96">
        <v>9930.375</v>
      </c>
      <c r="O13" s="28"/>
    </row>
    <row r="14" spans="1:15" ht="38.25" customHeight="1">
      <c r="A14" s="366"/>
      <c r="B14" s="670"/>
      <c r="C14" s="270" t="s">
        <v>1099</v>
      </c>
      <c r="D14" s="672"/>
      <c r="E14" s="162">
        <v>90</v>
      </c>
      <c r="F14" s="83">
        <f>'СВОД Матрасы'!J244</f>
        <v>34731</v>
      </c>
      <c r="G14" s="94">
        <f>'СВОД Матрасы'!K244</f>
        <v>0.51600000000000001</v>
      </c>
      <c r="H14" s="15">
        <f>'СВОД Матрасы'!L244</f>
        <v>16809.804</v>
      </c>
      <c r="I14" s="97">
        <v>10829.564999999999</v>
      </c>
      <c r="O14" s="28"/>
    </row>
    <row r="15" spans="1:15" ht="38.25" customHeight="1">
      <c r="A15" s="366"/>
      <c r="B15" s="670"/>
      <c r="C15" s="270" t="s">
        <v>1100</v>
      </c>
      <c r="D15" s="672"/>
      <c r="E15" s="162">
        <v>120</v>
      </c>
      <c r="F15" s="83">
        <f>'СВОД Матрасы'!J245</f>
        <v>46164</v>
      </c>
      <c r="G15" s="94">
        <f>'СВОД Матрасы'!K245</f>
        <v>0.51600000000000001</v>
      </c>
      <c r="H15" s="15">
        <f>'СВОД Матрасы'!L245</f>
        <v>22343.376</v>
      </c>
      <c r="I15" s="97">
        <v>14393.151</v>
      </c>
      <c r="O15" s="28"/>
    </row>
    <row r="16" spans="1:15" ht="38.25" customHeight="1">
      <c r="A16" s="366"/>
      <c r="B16" s="670"/>
      <c r="C16" s="270" t="s">
        <v>1101</v>
      </c>
      <c r="D16" s="672"/>
      <c r="E16" s="306">
        <v>140</v>
      </c>
      <c r="F16" s="83">
        <f>'СВОД Матрасы'!J246</f>
        <v>51758</v>
      </c>
      <c r="G16" s="94">
        <f>'СВОД Матрасы'!K246</f>
        <v>0.51600000000000001</v>
      </c>
      <c r="H16" s="15">
        <f>'СВОД Матрасы'!L246</f>
        <v>25050.871999999999</v>
      </c>
      <c r="I16" s="97">
        <v>16136.532000000001</v>
      </c>
      <c r="O16" s="28"/>
    </row>
    <row r="17" spans="1:15" ht="38.25" customHeight="1">
      <c r="A17" s="366"/>
      <c r="B17" s="670"/>
      <c r="C17" s="270" t="s">
        <v>1102</v>
      </c>
      <c r="D17" s="672"/>
      <c r="E17" s="307">
        <v>160</v>
      </c>
      <c r="F17" s="84">
        <f>'СВОД Матрасы'!J247</f>
        <v>57858</v>
      </c>
      <c r="G17" s="95">
        <f>'СВОД Матрасы'!K247</f>
        <v>0.51600000000000001</v>
      </c>
      <c r="H17" s="16">
        <f>'СВОД Матрасы'!L247</f>
        <v>28003.272000000001</v>
      </c>
      <c r="I17" s="814">
        <v>18039.672000000002</v>
      </c>
      <c r="O17" s="28"/>
    </row>
    <row r="18" spans="1:15" ht="38.25" customHeight="1">
      <c r="A18" s="366"/>
      <c r="B18" s="670"/>
      <c r="C18" s="270" t="s">
        <v>1103</v>
      </c>
      <c r="D18" s="672"/>
      <c r="E18" s="306">
        <v>180</v>
      </c>
      <c r="F18" s="83">
        <f>'СВОД Матрасы'!J248</f>
        <v>65112</v>
      </c>
      <c r="G18" s="94">
        <f>'СВОД Матрасы'!K248</f>
        <v>0.51600000000000001</v>
      </c>
      <c r="H18" s="15">
        <f>'СВОД Матрасы'!L248</f>
        <v>31514.207999999999</v>
      </c>
      <c r="I18" s="97">
        <v>20300.741999999998</v>
      </c>
      <c r="O18" s="28"/>
    </row>
    <row r="19" spans="1:15" ht="38.25" customHeight="1" thickBot="1">
      <c r="A19" s="367"/>
      <c r="B19" s="676"/>
      <c r="C19" s="270" t="s">
        <v>1104</v>
      </c>
      <c r="D19" s="679"/>
      <c r="E19" s="309">
        <v>200</v>
      </c>
      <c r="F19" s="85">
        <f>'СВОД Матрасы'!J249</f>
        <v>72113</v>
      </c>
      <c r="G19" s="94">
        <f>'СВОД Матрасы'!K249</f>
        <v>0.51600000000000001</v>
      </c>
      <c r="H19" s="18">
        <f>'СВОД Матрасы'!L249</f>
        <v>34902.691999999995</v>
      </c>
      <c r="I19" s="98">
        <v>22483.241999999998</v>
      </c>
      <c r="O19" s="28"/>
    </row>
    <row r="20" spans="1:15" ht="45.4" customHeight="1" thickBot="1">
      <c r="A20" s="66" t="s">
        <v>2102</v>
      </c>
      <c r="B20" s="120" t="s">
        <v>29</v>
      </c>
      <c r="C20" s="333" t="s">
        <v>1061</v>
      </c>
      <c r="D20" s="658" t="s">
        <v>30</v>
      </c>
      <c r="E20" s="659"/>
      <c r="F20" s="132" t="s">
        <v>32</v>
      </c>
      <c r="G20" s="122" t="s">
        <v>33</v>
      </c>
      <c r="H20" s="123" t="s">
        <v>34</v>
      </c>
      <c r="I20" s="124" t="s">
        <v>31</v>
      </c>
    </row>
    <row r="21" spans="1:15" ht="33.6" customHeight="1">
      <c r="A21" s="310"/>
      <c r="B21" s="670" t="s">
        <v>1105</v>
      </c>
      <c r="C21" s="270" t="s">
        <v>561</v>
      </c>
      <c r="D21" s="671" t="s">
        <v>37</v>
      </c>
      <c r="E21" s="160">
        <v>80</v>
      </c>
      <c r="F21" s="82">
        <f>'СВОД Матрасы'!J250</f>
        <v>32205</v>
      </c>
      <c r="G21" s="158">
        <f>'СВОД Матрасы'!K250</f>
        <v>0.47</v>
      </c>
      <c r="H21" s="22">
        <f>'СВОД Матрасы'!L250</f>
        <v>17068.650000000001</v>
      </c>
      <c r="I21" s="96">
        <v>10995.1965</v>
      </c>
      <c r="O21" s="28"/>
    </row>
    <row r="22" spans="1:15" ht="33.6" customHeight="1">
      <c r="A22" s="310"/>
      <c r="B22" s="670"/>
      <c r="C22" s="270" t="s">
        <v>563</v>
      </c>
      <c r="D22" s="672"/>
      <c r="E22" s="162">
        <v>90</v>
      </c>
      <c r="F22" s="83">
        <f>'СВОД Матрасы'!J251</f>
        <v>34701</v>
      </c>
      <c r="G22" s="94">
        <f>'СВОД Матрасы'!K251</f>
        <v>0.47</v>
      </c>
      <c r="H22" s="15">
        <f>'СВОД Матрасы'!L251</f>
        <v>18391.530000000002</v>
      </c>
      <c r="I22" s="97">
        <v>11851.906500000001</v>
      </c>
      <c r="O22" s="28"/>
    </row>
    <row r="23" spans="1:15" ht="33.6" customHeight="1">
      <c r="A23" s="310"/>
      <c r="B23" s="670"/>
      <c r="C23" s="270" t="s">
        <v>565</v>
      </c>
      <c r="D23" s="672"/>
      <c r="E23" s="162">
        <v>120</v>
      </c>
      <c r="F23" s="83">
        <f>'СВОД Матрасы'!J252</f>
        <v>43433</v>
      </c>
      <c r="G23" s="94">
        <f>'СВОД Матрасы'!K252</f>
        <v>0.47</v>
      </c>
      <c r="H23" s="15">
        <f>'СВОД Матрасы'!L252</f>
        <v>23019.49</v>
      </c>
      <c r="I23" s="97">
        <v>14833.8585</v>
      </c>
      <c r="O23" s="28"/>
    </row>
    <row r="24" spans="1:15" ht="33.6" customHeight="1">
      <c r="A24" s="310"/>
      <c r="B24" s="670"/>
      <c r="C24" s="270" t="s">
        <v>567</v>
      </c>
      <c r="D24" s="672"/>
      <c r="E24" s="306">
        <v>140</v>
      </c>
      <c r="F24" s="83">
        <f>'СВОД Матрасы'!J253</f>
        <v>47545</v>
      </c>
      <c r="G24" s="94">
        <f>'СВОД Матрасы'!K253</f>
        <v>0.47</v>
      </c>
      <c r="H24" s="15">
        <f>'СВОД Матрасы'!L253</f>
        <v>25198.850000000002</v>
      </c>
      <c r="I24" s="97">
        <v>16235.405999999999</v>
      </c>
      <c r="O24" s="28"/>
    </row>
    <row r="25" spans="1:15" ht="33.6" customHeight="1">
      <c r="A25" s="310"/>
      <c r="B25" s="670"/>
      <c r="C25" s="270" t="s">
        <v>569</v>
      </c>
      <c r="D25" s="672"/>
      <c r="E25" s="307">
        <v>160</v>
      </c>
      <c r="F25" s="84">
        <f>'СВОД Матрасы'!J254</f>
        <v>52746</v>
      </c>
      <c r="G25" s="95">
        <f>'СВОД Матрасы'!K254</f>
        <v>0.47</v>
      </c>
      <c r="H25" s="16">
        <f>'СВОД Матрасы'!L254</f>
        <v>27955.38</v>
      </c>
      <c r="I25" s="814">
        <v>18015.709500000001</v>
      </c>
      <c r="O25" s="28"/>
    </row>
    <row r="26" spans="1:15" ht="33.6" customHeight="1">
      <c r="A26" s="310"/>
      <c r="B26" s="670"/>
      <c r="C26" s="270" t="s">
        <v>571</v>
      </c>
      <c r="D26" s="672"/>
      <c r="E26" s="306">
        <v>180</v>
      </c>
      <c r="F26" s="83">
        <f>'СВОД Матрасы'!J255</f>
        <v>57553</v>
      </c>
      <c r="G26" s="94">
        <f>'СВОД Матрасы'!K255</f>
        <v>0.47</v>
      </c>
      <c r="H26" s="15">
        <f>'СВОД Матрасы'!L255</f>
        <v>30503.09</v>
      </c>
      <c r="I26" s="97">
        <v>19653.979500000001</v>
      </c>
      <c r="O26" s="28"/>
    </row>
    <row r="27" spans="1:15" ht="33.6" customHeight="1" thickBot="1">
      <c r="A27" s="310"/>
      <c r="B27" s="676"/>
      <c r="C27" s="270" t="s">
        <v>573</v>
      </c>
      <c r="D27" s="679"/>
      <c r="E27" s="309">
        <v>200</v>
      </c>
      <c r="F27" s="85">
        <f>'СВОД Матрасы'!J256</f>
        <v>62960</v>
      </c>
      <c r="G27" s="94">
        <f>'СВОД Матрасы'!K256</f>
        <v>0.47</v>
      </c>
      <c r="H27" s="18">
        <f>'СВОД Матрасы'!L256</f>
        <v>33368.800000000003</v>
      </c>
      <c r="I27" s="98">
        <v>21503.420999999998</v>
      </c>
      <c r="O27" s="28"/>
    </row>
    <row r="28" spans="1:15" ht="45.4" customHeight="1" thickBot="1">
      <c r="A28" s="66" t="s">
        <v>2104</v>
      </c>
      <c r="B28" s="120" t="s">
        <v>29</v>
      </c>
      <c r="C28" s="333" t="s">
        <v>1061</v>
      </c>
      <c r="D28" s="658" t="s">
        <v>30</v>
      </c>
      <c r="E28" s="659"/>
      <c r="F28" s="132" t="s">
        <v>32</v>
      </c>
      <c r="G28" s="122" t="s">
        <v>33</v>
      </c>
      <c r="H28" s="123" t="s">
        <v>34</v>
      </c>
      <c r="I28" s="124" t="s">
        <v>31</v>
      </c>
    </row>
    <row r="29" spans="1:15" ht="36" customHeight="1">
      <c r="A29" s="310"/>
      <c r="B29" s="670" t="s">
        <v>1106</v>
      </c>
      <c r="C29" s="270" t="s">
        <v>575</v>
      </c>
      <c r="D29" s="671" t="s">
        <v>37</v>
      </c>
      <c r="E29" s="160">
        <v>80</v>
      </c>
      <c r="F29" s="82">
        <f>'СВОД Матрасы'!J257</f>
        <v>31160</v>
      </c>
      <c r="G29" s="158">
        <f>'СВОД Матрасы'!K257</f>
        <v>0.41699999999999998</v>
      </c>
      <c r="H29" s="22">
        <f>'СВОД Матрасы'!L257</f>
        <v>18166.28</v>
      </c>
      <c r="I29" s="96">
        <v>11658.041999999999</v>
      </c>
      <c r="O29" s="28"/>
    </row>
    <row r="30" spans="1:15" ht="36" customHeight="1">
      <c r="A30" s="366"/>
      <c r="B30" s="670"/>
      <c r="C30" s="270" t="s">
        <v>577</v>
      </c>
      <c r="D30" s="672"/>
      <c r="E30" s="162">
        <v>90</v>
      </c>
      <c r="F30" s="83">
        <f>'СВОД Матрасы'!J258</f>
        <v>34613</v>
      </c>
      <c r="G30" s="94">
        <f>'СВОД Матрасы'!K258</f>
        <v>0.41699999999999998</v>
      </c>
      <c r="H30" s="15">
        <f>'СВОД Матрасы'!L258</f>
        <v>20179.378999999997</v>
      </c>
      <c r="I30" s="97">
        <v>12950.082000000002</v>
      </c>
      <c r="O30" s="28"/>
    </row>
    <row r="31" spans="1:15" ht="36" customHeight="1">
      <c r="A31" s="366"/>
      <c r="B31" s="670"/>
      <c r="C31" s="270" t="s">
        <v>579</v>
      </c>
      <c r="D31" s="672"/>
      <c r="E31" s="162">
        <v>120</v>
      </c>
      <c r="F31" s="83">
        <f>'СВОД Матрасы'!J259</f>
        <v>45070</v>
      </c>
      <c r="G31" s="94">
        <f>'СВОД Матрасы'!K259</f>
        <v>0.41699999999999998</v>
      </c>
      <c r="H31" s="15">
        <f>'СВОД Матрасы'!L259</f>
        <v>26275.809999999998</v>
      </c>
      <c r="I31" s="97">
        <v>16862.868000000002</v>
      </c>
      <c r="O31" s="28"/>
    </row>
    <row r="32" spans="1:15" ht="36" customHeight="1">
      <c r="A32" s="366"/>
      <c r="B32" s="670"/>
      <c r="C32" s="270" t="s">
        <v>581</v>
      </c>
      <c r="D32" s="672"/>
      <c r="E32" s="306">
        <v>140</v>
      </c>
      <c r="F32" s="83">
        <f>'СВОД Матрасы'!J260</f>
        <v>50936</v>
      </c>
      <c r="G32" s="94">
        <f>'СВОД Матрасы'!K260</f>
        <v>0.41699999999999998</v>
      </c>
      <c r="H32" s="15">
        <f>'СВОД Матрасы'!L260</f>
        <v>29695.687999999998</v>
      </c>
      <c r="I32" s="97">
        <v>19060.208999999999</v>
      </c>
      <c r="O32" s="28"/>
    </row>
    <row r="33" spans="1:15" ht="36" customHeight="1">
      <c r="A33" s="366"/>
      <c r="B33" s="670"/>
      <c r="C33" s="270" t="s">
        <v>583</v>
      </c>
      <c r="D33" s="672"/>
      <c r="E33" s="307">
        <v>160</v>
      </c>
      <c r="F33" s="84">
        <f>'СВОД Матрасы'!J261</f>
        <v>57861</v>
      </c>
      <c r="G33" s="95">
        <f>'СВОД Матрасы'!K261</f>
        <v>0.41699999999999998</v>
      </c>
      <c r="H33" s="16">
        <f>'СВОД Матрасы'!L261</f>
        <v>33732.962999999996</v>
      </c>
      <c r="I33" s="814">
        <v>21648.653999999999</v>
      </c>
      <c r="O33" s="28"/>
    </row>
    <row r="34" spans="1:15" ht="36" customHeight="1">
      <c r="A34" s="366"/>
      <c r="B34" s="670"/>
      <c r="C34" s="270" t="s">
        <v>585</v>
      </c>
      <c r="D34" s="672"/>
      <c r="E34" s="306">
        <v>180</v>
      </c>
      <c r="F34" s="83">
        <f>'СВОД Матрасы'!J262</f>
        <v>63689</v>
      </c>
      <c r="G34" s="94">
        <f>'СВОД Матрасы'!K262</f>
        <v>0.41699999999999998</v>
      </c>
      <c r="H34" s="15">
        <f>'СВОД Матрасы'!L262</f>
        <v>37130.686999999998</v>
      </c>
      <c r="I34" s="97">
        <v>23828.534999999996</v>
      </c>
      <c r="O34" s="28"/>
    </row>
    <row r="35" spans="1:15" ht="36" customHeight="1" thickBot="1">
      <c r="A35" s="367"/>
      <c r="B35" s="676"/>
      <c r="C35" s="270" t="s">
        <v>587</v>
      </c>
      <c r="D35" s="679"/>
      <c r="E35" s="309">
        <v>200</v>
      </c>
      <c r="F35" s="85">
        <f>'СВОД Матрасы'!J263</f>
        <v>70442</v>
      </c>
      <c r="G35" s="94">
        <f>'СВОД Матрасы'!K263</f>
        <v>0.41699999999999998</v>
      </c>
      <c r="H35" s="18">
        <f>'СВОД Матрасы'!L263</f>
        <v>41067.685999999994</v>
      </c>
      <c r="I35" s="98">
        <v>26357.616000000002</v>
      </c>
      <c r="O35" s="28"/>
    </row>
    <row r="36" spans="1:15" ht="45.4" customHeight="1" thickBot="1">
      <c r="A36" s="66" t="s">
        <v>2103</v>
      </c>
      <c r="B36" s="120" t="s">
        <v>29</v>
      </c>
      <c r="C36" s="333" t="s">
        <v>1061</v>
      </c>
      <c r="D36" s="658" t="s">
        <v>30</v>
      </c>
      <c r="E36" s="659"/>
      <c r="F36" s="132" t="s">
        <v>32</v>
      </c>
      <c r="G36" s="122" t="s">
        <v>33</v>
      </c>
      <c r="H36" s="123" t="s">
        <v>34</v>
      </c>
      <c r="I36" s="124" t="s">
        <v>31</v>
      </c>
    </row>
    <row r="37" spans="1:15" ht="38.1" customHeight="1">
      <c r="A37" s="261"/>
      <c r="B37" s="677" t="s">
        <v>1107</v>
      </c>
      <c r="C37" s="270" t="s">
        <v>589</v>
      </c>
      <c r="D37" s="678" t="s">
        <v>37</v>
      </c>
      <c r="E37" s="312">
        <v>80</v>
      </c>
      <c r="F37" s="86">
        <f>'СВОД Матрасы'!J264</f>
        <v>42737</v>
      </c>
      <c r="G37" s="313">
        <f>'СВОД Матрасы'!K264</f>
        <v>0.47</v>
      </c>
      <c r="H37" s="35">
        <f>'СВОД Матрасы'!L264</f>
        <v>22650.61</v>
      </c>
      <c r="I37" s="813">
        <v>14515.199999999999</v>
      </c>
      <c r="O37" s="28"/>
    </row>
    <row r="38" spans="1:15" ht="38.1" customHeight="1">
      <c r="A38" s="366"/>
      <c r="B38" s="670"/>
      <c r="C38" s="270" t="s">
        <v>591</v>
      </c>
      <c r="D38" s="672"/>
      <c r="E38" s="162">
        <v>90</v>
      </c>
      <c r="F38" s="83">
        <f>'СВОД Матрасы'!J265</f>
        <v>46568</v>
      </c>
      <c r="G38" s="94">
        <f>'СВОД Матрасы'!K265</f>
        <v>0.47</v>
      </c>
      <c r="H38" s="15">
        <f>'СВОД Матрасы'!L265</f>
        <v>24681.040000000001</v>
      </c>
      <c r="I38" s="97">
        <v>15816.275999999998</v>
      </c>
      <c r="O38" s="28"/>
    </row>
    <row r="39" spans="1:15" ht="38.1" customHeight="1">
      <c r="A39" s="366"/>
      <c r="B39" s="670"/>
      <c r="C39" s="270" t="s">
        <v>593</v>
      </c>
      <c r="D39" s="672"/>
      <c r="E39" s="162">
        <v>120</v>
      </c>
      <c r="F39" s="83">
        <f>'СВОД Матрасы'!J266</f>
        <v>60463</v>
      </c>
      <c r="G39" s="94">
        <f>'СВОД Матрасы'!K266</f>
        <v>0.47</v>
      </c>
      <c r="H39" s="15">
        <f>'СВОД Матрасы'!L266</f>
        <v>32045.390000000003</v>
      </c>
      <c r="I39" s="97">
        <v>20536.740000000002</v>
      </c>
      <c r="O39" s="28"/>
    </row>
    <row r="40" spans="1:15" ht="38.1" customHeight="1">
      <c r="A40" s="366"/>
      <c r="B40" s="670"/>
      <c r="C40" s="270" t="s">
        <v>595</v>
      </c>
      <c r="D40" s="672"/>
      <c r="E40" s="306">
        <v>140</v>
      </c>
      <c r="F40" s="83">
        <f>'СВОД Матрасы'!J267</f>
        <v>66530</v>
      </c>
      <c r="G40" s="94">
        <f>'СВОД Матрасы'!K267</f>
        <v>0.47</v>
      </c>
      <c r="H40" s="15">
        <f>'СВОД Матрасы'!L267</f>
        <v>35260.9</v>
      </c>
      <c r="I40" s="97">
        <v>22598.352000000003</v>
      </c>
      <c r="O40" s="28"/>
    </row>
    <row r="41" spans="1:15" ht="38.1" customHeight="1">
      <c r="A41" s="366"/>
      <c r="B41" s="670"/>
      <c r="C41" s="270" t="s">
        <v>597</v>
      </c>
      <c r="D41" s="672"/>
      <c r="E41" s="307">
        <v>160</v>
      </c>
      <c r="F41" s="84">
        <f>'СВОД Матрасы'!J268</f>
        <v>73832</v>
      </c>
      <c r="G41" s="95">
        <f>'СВОД Матрасы'!K268</f>
        <v>0.47</v>
      </c>
      <c r="H41" s="16">
        <f>'СВОД Матрасы'!L268</f>
        <v>39130.959999999999</v>
      </c>
      <c r="I41" s="814">
        <v>25087.103999999999</v>
      </c>
      <c r="O41" s="28"/>
    </row>
    <row r="42" spans="1:15" ht="38.1" customHeight="1">
      <c r="A42" s="366"/>
      <c r="B42" s="670"/>
      <c r="C42" s="270" t="s">
        <v>599</v>
      </c>
      <c r="D42" s="672"/>
      <c r="E42" s="306">
        <v>180</v>
      </c>
      <c r="F42" s="83">
        <f>'СВОД Матрасы'!J269</f>
        <v>81062</v>
      </c>
      <c r="G42" s="94">
        <f>'СВОД Матрасы'!K269</f>
        <v>0.47</v>
      </c>
      <c r="H42" s="15">
        <f>'СВОД Матрасы'!L269</f>
        <v>42962.86</v>
      </c>
      <c r="I42" s="97">
        <v>27534.276000000002</v>
      </c>
      <c r="O42" s="28"/>
    </row>
    <row r="43" spans="1:15" ht="38.1" customHeight="1" thickBot="1">
      <c r="A43" s="367"/>
      <c r="B43" s="676"/>
      <c r="C43" s="270" t="s">
        <v>601</v>
      </c>
      <c r="D43" s="679"/>
      <c r="E43" s="309">
        <v>200</v>
      </c>
      <c r="F43" s="85">
        <f>'СВОД Матрасы'!J270</f>
        <v>88780</v>
      </c>
      <c r="G43" s="314">
        <f>'СВОД Матрасы'!K270</f>
        <v>0.47</v>
      </c>
      <c r="H43" s="18">
        <f>'СВОД Матрасы'!L270</f>
        <v>47053.4</v>
      </c>
      <c r="I43" s="98">
        <v>30160.62</v>
      </c>
      <c r="O43" s="28"/>
    </row>
    <row r="44" spans="1:15" ht="45.4" customHeight="1" thickBot="1">
      <c r="A44" s="66" t="s">
        <v>2101</v>
      </c>
      <c r="B44" s="120" t="s">
        <v>29</v>
      </c>
      <c r="C44" s="333" t="s">
        <v>1061</v>
      </c>
      <c r="D44" s="658" t="s">
        <v>30</v>
      </c>
      <c r="E44" s="659"/>
      <c r="F44" s="132" t="s">
        <v>32</v>
      </c>
      <c r="G44" s="122" t="s">
        <v>33</v>
      </c>
      <c r="H44" s="123" t="s">
        <v>34</v>
      </c>
      <c r="I44" s="124" t="s">
        <v>31</v>
      </c>
    </row>
    <row r="45" spans="1:15" ht="37.15" customHeight="1">
      <c r="A45" s="261"/>
      <c r="B45" s="677" t="s">
        <v>1108</v>
      </c>
      <c r="C45" s="399" t="s">
        <v>603</v>
      </c>
      <c r="D45" s="678" t="s">
        <v>37</v>
      </c>
      <c r="E45" s="312">
        <v>80</v>
      </c>
      <c r="F45" s="86">
        <f>'СВОД Матрасы'!J271</f>
        <v>41481</v>
      </c>
      <c r="G45" s="313">
        <f>'СВОД Матрасы'!K271</f>
        <v>0.41699999999999998</v>
      </c>
      <c r="H45" s="35">
        <f>'СВОД Матрасы'!L271</f>
        <v>24183.422999999999</v>
      </c>
      <c r="I45" s="813">
        <v>15519.321</v>
      </c>
      <c r="O45" s="28"/>
    </row>
    <row r="46" spans="1:15" ht="37.15" customHeight="1">
      <c r="A46" s="366"/>
      <c r="B46" s="670"/>
      <c r="C46" s="270" t="s">
        <v>605</v>
      </c>
      <c r="D46" s="672"/>
      <c r="E46" s="162">
        <v>90</v>
      </c>
      <c r="F46" s="83">
        <f>'СВОД Матрасы'!J272</f>
        <v>46132</v>
      </c>
      <c r="G46" s="94">
        <f>'СВОД Матрасы'!K272</f>
        <v>0.41699999999999998</v>
      </c>
      <c r="H46" s="15">
        <f>'СВОД Матрасы'!L272</f>
        <v>26894.955999999998</v>
      </c>
      <c r="I46" s="97">
        <v>17259.21</v>
      </c>
      <c r="O46" s="28"/>
    </row>
    <row r="47" spans="1:15" ht="37.15" customHeight="1">
      <c r="A47" s="366"/>
      <c r="B47" s="670"/>
      <c r="C47" s="270" t="s">
        <v>607</v>
      </c>
      <c r="D47" s="672"/>
      <c r="E47" s="162">
        <v>120</v>
      </c>
      <c r="F47" s="83">
        <f>'СВОД Матрасы'!J273</f>
        <v>61875</v>
      </c>
      <c r="G47" s="94">
        <f>'СВОД Матрасы'!K273</f>
        <v>0.41699999999999998</v>
      </c>
      <c r="H47" s="15">
        <f>'СВОД Матрасы'!L273</f>
        <v>36073.125</v>
      </c>
      <c r="I47" s="97">
        <v>23151.087</v>
      </c>
      <c r="O47" s="28"/>
    </row>
    <row r="48" spans="1:15" ht="37.15" customHeight="1">
      <c r="A48" s="366"/>
      <c r="B48" s="670"/>
      <c r="C48" s="270" t="s">
        <v>609</v>
      </c>
      <c r="D48" s="672"/>
      <c r="E48" s="306">
        <v>140</v>
      </c>
      <c r="F48" s="83">
        <f>'СВОД Матрасы'!J274</f>
        <v>68377</v>
      </c>
      <c r="G48" s="94">
        <f>'СВОД Матрасы'!K274</f>
        <v>0.41699999999999998</v>
      </c>
      <c r="H48" s="15">
        <f>'СВОД Матрасы'!L274</f>
        <v>39863.790999999997</v>
      </c>
      <c r="I48" s="97">
        <v>25585.010999999999</v>
      </c>
      <c r="O48" s="28"/>
    </row>
    <row r="49" spans="1:15" ht="37.15" customHeight="1">
      <c r="A49" s="366"/>
      <c r="B49" s="670"/>
      <c r="C49" s="270" t="s">
        <v>611</v>
      </c>
      <c r="D49" s="672"/>
      <c r="E49" s="307">
        <v>160</v>
      </c>
      <c r="F49" s="84">
        <f>'СВОД Матрасы'!J275</f>
        <v>77156</v>
      </c>
      <c r="G49" s="95">
        <f>'СВОД Матрасы'!K275</f>
        <v>0.41699999999999998</v>
      </c>
      <c r="H49" s="16">
        <f>'СВОД Матрасы'!L275</f>
        <v>44981.947999999997</v>
      </c>
      <c r="I49" s="814">
        <v>28869.237000000001</v>
      </c>
      <c r="O49" s="28"/>
    </row>
    <row r="50" spans="1:15" ht="37.15" customHeight="1">
      <c r="A50" s="366"/>
      <c r="B50" s="670"/>
      <c r="C50" s="270" t="s">
        <v>613</v>
      </c>
      <c r="D50" s="672"/>
      <c r="E50" s="306">
        <v>180</v>
      </c>
      <c r="F50" s="83">
        <f>'СВОД Матрасы'!J276</f>
        <v>85839</v>
      </c>
      <c r="G50" s="94">
        <f>'СВОД Матрасы'!K276</f>
        <v>0.41699999999999998</v>
      </c>
      <c r="H50" s="15">
        <f>'СВОД Матрасы'!L276</f>
        <v>50044.136999999995</v>
      </c>
      <c r="I50" s="97">
        <v>32115.924000000003</v>
      </c>
      <c r="O50" s="28"/>
    </row>
    <row r="51" spans="1:15" ht="37.15" customHeight="1" thickBot="1">
      <c r="A51" s="367"/>
      <c r="B51" s="676"/>
      <c r="C51" s="400" t="s">
        <v>615</v>
      </c>
      <c r="D51" s="679"/>
      <c r="E51" s="309">
        <v>200</v>
      </c>
      <c r="F51" s="85">
        <f>'СВОД Матрасы'!J277</f>
        <v>94984</v>
      </c>
      <c r="G51" s="314">
        <f>'СВОД Матрасы'!K277</f>
        <v>0.41699999999999998</v>
      </c>
      <c r="H51" s="18">
        <f>'СВОД Матрасы'!L277</f>
        <v>55375.671999999999</v>
      </c>
      <c r="I51" s="98">
        <v>35536.338000000003</v>
      </c>
      <c r="O51" s="28"/>
    </row>
    <row r="52" spans="1:15" ht="22.35" customHeight="1">
      <c r="A52" s="391" t="s">
        <v>1083</v>
      </c>
      <c r="B52" s="9"/>
      <c r="C52" s="392"/>
      <c r="D52" s="394"/>
      <c r="E52" s="394"/>
      <c r="F52" s="394"/>
      <c r="G52" s="394"/>
      <c r="H52" s="394"/>
      <c r="I52" s="394"/>
      <c r="O52" s="28"/>
    </row>
    <row r="53" spans="1:15" ht="22.35" customHeight="1">
      <c r="A53" s="391" t="s">
        <v>1084</v>
      </c>
      <c r="B53" s="9"/>
      <c r="C53" s="392"/>
      <c r="D53" s="394"/>
      <c r="E53" s="394"/>
      <c r="F53" s="394"/>
      <c r="G53" s="394"/>
      <c r="H53" s="394"/>
      <c r="I53" s="394"/>
      <c r="O53" s="28"/>
    </row>
    <row r="54" spans="1:15" ht="22.35" customHeight="1">
      <c r="A54" s="391" t="s">
        <v>1085</v>
      </c>
      <c r="B54" s="401" t="s">
        <v>1086</v>
      </c>
      <c r="C54" s="29"/>
      <c r="D54" s="394"/>
      <c r="E54" s="394"/>
      <c r="F54" s="394"/>
      <c r="G54" s="394"/>
      <c r="H54" s="394"/>
      <c r="I54" s="394"/>
      <c r="O54" s="28"/>
    </row>
    <row r="55" spans="1:15">
      <c r="A55" s="391" t="s">
        <v>1299</v>
      </c>
      <c r="B55" s="393"/>
      <c r="C55" s="67"/>
      <c r="D55" s="19"/>
      <c r="E55" s="9"/>
      <c r="G55" s="13"/>
      <c r="H55" s="9"/>
      <c r="I55" s="9"/>
      <c r="J55" s="12"/>
    </row>
    <row r="56" spans="1:15">
      <c r="A56" s="391" t="s">
        <v>1307</v>
      </c>
      <c r="B56" s="393"/>
      <c r="C56" s="67"/>
      <c r="D56" s="19"/>
      <c r="E56" s="9"/>
      <c r="G56" s="13"/>
      <c r="H56" s="9"/>
      <c r="I56" s="9"/>
      <c r="J56" s="12"/>
    </row>
    <row r="57" spans="1:15">
      <c r="A57" s="80" t="str">
        <f>Контакты!$B$10</f>
        <v>почта для приёма заказов</v>
      </c>
      <c r="B57" s="29" t="str">
        <f>Контакты!$C$10</f>
        <v>хххх@ххх.ru</v>
      </c>
      <c r="C57" s="29"/>
      <c r="D57" s="9"/>
      <c r="E57" s="9"/>
      <c r="F57" s="394"/>
      <c r="G57" s="30"/>
      <c r="H57" s="19"/>
      <c r="I57" s="19"/>
    </row>
    <row r="58" spans="1:15">
      <c r="A58" s="80" t="str">
        <f>Контакты!$B$12</f>
        <v>номер телефона службы сервиса</v>
      </c>
      <c r="B58" s="29">
        <f>Контакты!$C$12</f>
        <v>8800</v>
      </c>
      <c r="C58" s="29"/>
      <c r="D58" s="9"/>
      <c r="E58" s="9"/>
      <c r="F58" s="394"/>
      <c r="G58" s="30"/>
      <c r="H58" s="19"/>
      <c r="I58" s="19"/>
    </row>
    <row r="59" spans="1:15">
      <c r="A59" s="9"/>
      <c r="B59" s="9"/>
      <c r="C59" s="9"/>
      <c r="D59" s="9"/>
      <c r="E59" s="9"/>
      <c r="G59" s="30"/>
      <c r="H59" s="19"/>
      <c r="I59" s="19"/>
    </row>
    <row r="60" spans="1:15">
      <c r="G60" s="36"/>
    </row>
  </sheetData>
  <mergeCells count="20">
    <mergeCell ref="D44:E44"/>
    <mergeCell ref="B45:B51"/>
    <mergeCell ref="D45:D51"/>
    <mergeCell ref="D4:E4"/>
    <mergeCell ref="B5:B11"/>
    <mergeCell ref="D5:D11"/>
    <mergeCell ref="D36:E36"/>
    <mergeCell ref="B37:B43"/>
    <mergeCell ref="D37:D43"/>
    <mergeCell ref="D20:E20"/>
    <mergeCell ref="B21:B27"/>
    <mergeCell ref="D21:D27"/>
    <mergeCell ref="D12:E12"/>
    <mergeCell ref="B13:B19"/>
    <mergeCell ref="D13:D19"/>
    <mergeCell ref="D28:E28"/>
    <mergeCell ref="J1:L1"/>
    <mergeCell ref="B29:B35"/>
    <mergeCell ref="D29:D35"/>
    <mergeCell ref="A2:I2"/>
  </mergeCells>
  <hyperlinks>
    <hyperlink ref="I1" location="Содержание!A1" display="К СОДЕРЖАНИЮ &gt;&gt;&gt;" xr:uid="{00000000-0004-0000-0700-000000000000}"/>
    <hyperlink ref="B3" r:id="rId1" xr:uid="{00000000-0004-0000-0700-000001000000}"/>
    <hyperlink ref="B54" r:id="rId2" xr:uid="{00000000-0004-0000-0700-000002000000}"/>
  </hyperlinks>
  <pageMargins left="0.70866141732283472" right="0.70866141732283472" top="0.74803149606299213" bottom="0.74803149606299213" header="0.31496062992125984" footer="0.31496062992125984"/>
  <pageSetup paperSize="9" scale="31" fitToHeight="2" orientation="landscape" r:id="rId3"/>
  <rowBreaks count="1" manualBreakCount="1">
    <brk id="59" max="9" man="1"/>
  </row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F340F"/>
  </sheetPr>
  <dimension ref="A1:M52"/>
  <sheetViews>
    <sheetView view="pageBreakPreview" zoomScale="70" zoomScaleNormal="100" zoomScaleSheetLayoutView="70" workbookViewId="0">
      <selection activeCell="S4" sqref="S4:S5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37.5703125" style="6" customWidth="1"/>
    <col min="4" max="4" width="5.5703125" style="6" customWidth="1"/>
    <col min="5" max="5" width="10" style="6" customWidth="1"/>
    <col min="6" max="6" width="16.5703125" style="89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19" t="str">
        <f>'Moms Love'!A1</f>
        <v>с 01.04 по 07.04.2026 г. включительно</v>
      </c>
      <c r="B1" s="9"/>
      <c r="C1" s="9"/>
      <c r="D1" s="9"/>
      <c r="E1" s="9"/>
      <c r="G1" s="24"/>
      <c r="H1" s="19"/>
      <c r="I1" s="153"/>
    </row>
    <row r="2" spans="1:13" ht="56.25" customHeight="1" thickBot="1">
      <c r="A2" s="668" t="s">
        <v>2123</v>
      </c>
      <c r="B2" s="669"/>
      <c r="C2" s="669"/>
      <c r="D2" s="669"/>
      <c r="E2" s="669"/>
      <c r="F2" s="669"/>
      <c r="G2" s="669"/>
      <c r="H2" s="669"/>
      <c r="I2" s="669"/>
    </row>
    <row r="3" spans="1:13" ht="36.75" customHeight="1" thickBot="1">
      <c r="A3" s="398" t="s">
        <v>1066</v>
      </c>
      <c r="B3" s="439" t="s">
        <v>1087</v>
      </c>
      <c r="C3" s="440"/>
      <c r="D3" s="440"/>
      <c r="E3" s="440"/>
      <c r="F3" s="440"/>
      <c r="G3" s="440"/>
      <c r="H3" s="440"/>
      <c r="I3" s="629"/>
    </row>
    <row r="4" spans="1:13" ht="98.45" customHeight="1" thickBot="1">
      <c r="A4" s="66" t="s">
        <v>2226</v>
      </c>
      <c r="B4" s="120" t="s">
        <v>29</v>
      </c>
      <c r="C4" s="333" t="s">
        <v>1061</v>
      </c>
      <c r="D4" s="658" t="s">
        <v>30</v>
      </c>
      <c r="E4" s="659"/>
      <c r="F4" s="260" t="s">
        <v>32</v>
      </c>
      <c r="G4" s="122" t="s">
        <v>33</v>
      </c>
      <c r="H4" s="123" t="s">
        <v>34</v>
      </c>
      <c r="I4" s="124" t="s">
        <v>31</v>
      </c>
    </row>
    <row r="5" spans="1:13" ht="43.9" customHeight="1">
      <c r="A5" s="310"/>
      <c r="B5" s="670" t="s">
        <v>1342</v>
      </c>
      <c r="C5" s="270" t="s">
        <v>1329</v>
      </c>
      <c r="D5" s="671" t="s">
        <v>116</v>
      </c>
      <c r="E5" s="160">
        <v>80</v>
      </c>
      <c r="F5" s="90">
        <f>'СВОД Матрасы'!J306</f>
        <v>18387</v>
      </c>
      <c r="G5" s="87">
        <f>'СВОД Матрасы'!K306</f>
        <v>0.32</v>
      </c>
      <c r="H5" s="22">
        <f>'СВОД Матрасы'!L306</f>
        <v>12503.159999999998</v>
      </c>
      <c r="I5" s="96">
        <v>8101.125</v>
      </c>
      <c r="M5" s="28"/>
    </row>
    <row r="6" spans="1:13" ht="43.9" customHeight="1">
      <c r="A6" s="366"/>
      <c r="B6" s="670"/>
      <c r="C6" s="270" t="s">
        <v>1331</v>
      </c>
      <c r="D6" s="672"/>
      <c r="E6" s="162">
        <v>90</v>
      </c>
      <c r="F6" s="47">
        <f>'СВОД Матрасы'!J307</f>
        <v>21059</v>
      </c>
      <c r="G6" s="87">
        <f>'СВОД Матрасы'!K307</f>
        <v>0.32</v>
      </c>
      <c r="H6" s="15">
        <f>'СВОД Матрасы'!L307</f>
        <v>14320.119999999999</v>
      </c>
      <c r="I6" s="97">
        <v>9279</v>
      </c>
      <c r="M6" s="28"/>
    </row>
    <row r="7" spans="1:13" ht="43.9" customHeight="1">
      <c r="A7" s="366"/>
      <c r="B7" s="670"/>
      <c r="C7" s="270" t="s">
        <v>1333</v>
      </c>
      <c r="D7" s="672"/>
      <c r="E7" s="162">
        <v>120</v>
      </c>
      <c r="F7" s="47">
        <f>'СВОД Матрасы'!J308</f>
        <v>26639</v>
      </c>
      <c r="G7" s="87">
        <f>'СВОД Матрасы'!K308</f>
        <v>0.32</v>
      </c>
      <c r="H7" s="15">
        <f>'СВОД Матрасы'!L308</f>
        <v>18114.519999999997</v>
      </c>
      <c r="I7" s="97">
        <v>11739.375</v>
      </c>
      <c r="M7" s="28"/>
    </row>
    <row r="8" spans="1:13" ht="43.9" customHeight="1">
      <c r="A8" s="366"/>
      <c r="B8" s="670"/>
      <c r="C8" s="270" t="s">
        <v>1335</v>
      </c>
      <c r="D8" s="672"/>
      <c r="E8" s="306">
        <v>140</v>
      </c>
      <c r="F8" s="47">
        <f>'СВОД Матрасы'!J309</f>
        <v>29647</v>
      </c>
      <c r="G8" s="87">
        <f>'СВОД Матрасы'!K309</f>
        <v>0.32</v>
      </c>
      <c r="H8" s="15">
        <f>'СВОД Матрасы'!L309</f>
        <v>20159.96</v>
      </c>
      <c r="I8" s="97">
        <v>13063.5</v>
      </c>
      <c r="M8" s="28"/>
    </row>
    <row r="9" spans="1:13" ht="43.9" customHeight="1">
      <c r="A9" s="366"/>
      <c r="B9" s="670"/>
      <c r="C9" s="270" t="s">
        <v>1337</v>
      </c>
      <c r="D9" s="672"/>
      <c r="E9" s="307">
        <v>160</v>
      </c>
      <c r="F9" s="91">
        <f>'СВОД Матрасы'!J310</f>
        <v>33445</v>
      </c>
      <c r="G9" s="88">
        <f>'СВОД Матрасы'!K310</f>
        <v>0.32</v>
      </c>
      <c r="H9" s="16">
        <f>'СВОД Матрасы'!L310</f>
        <v>22742.6</v>
      </c>
      <c r="I9" s="814">
        <v>14742</v>
      </c>
      <c r="M9" s="28"/>
    </row>
    <row r="10" spans="1:13" ht="43.9" customHeight="1">
      <c r="A10" s="366"/>
      <c r="B10" s="670"/>
      <c r="C10" s="270" t="s">
        <v>1339</v>
      </c>
      <c r="D10" s="672"/>
      <c r="E10" s="306">
        <v>180</v>
      </c>
      <c r="F10" s="47">
        <f>'СВОД Матрасы'!J311</f>
        <v>37042</v>
      </c>
      <c r="G10" s="87">
        <f>'СВОД Матрасы'!K311</f>
        <v>0.32</v>
      </c>
      <c r="H10" s="15">
        <f>'СВОД Матрасы'!L311</f>
        <v>25188.559999999998</v>
      </c>
      <c r="I10" s="97">
        <v>16322.625</v>
      </c>
      <c r="M10" s="28"/>
    </row>
    <row r="11" spans="1:13" ht="43.9" customHeight="1" thickBot="1">
      <c r="A11" s="366"/>
      <c r="B11" s="676"/>
      <c r="C11" s="270" t="s">
        <v>1341</v>
      </c>
      <c r="D11" s="680"/>
      <c r="E11" s="308">
        <v>200</v>
      </c>
      <c r="F11" s="93">
        <f>'СВОД Матрасы'!J312</f>
        <v>42134</v>
      </c>
      <c r="G11" s="87">
        <f>'СВОД Матрасы'!K312</f>
        <v>0.32</v>
      </c>
      <c r="H11" s="17">
        <f>'СВОД Матрасы'!L312</f>
        <v>28651.119999999999</v>
      </c>
      <c r="I11" s="815">
        <v>18563.625</v>
      </c>
      <c r="M11" s="28"/>
    </row>
    <row r="12" spans="1:13" ht="35.25" customHeight="1" thickBot="1">
      <c r="A12" s="66" t="s">
        <v>2106</v>
      </c>
      <c r="B12" s="120" t="s">
        <v>29</v>
      </c>
      <c r="C12" s="333" t="s">
        <v>1061</v>
      </c>
      <c r="D12" s="658" t="s">
        <v>30</v>
      </c>
      <c r="E12" s="659"/>
      <c r="F12" s="260" t="s">
        <v>32</v>
      </c>
      <c r="G12" s="122" t="s">
        <v>33</v>
      </c>
      <c r="H12" s="123" t="s">
        <v>34</v>
      </c>
      <c r="I12" s="124" t="s">
        <v>31</v>
      </c>
    </row>
    <row r="13" spans="1:13" ht="28.15" customHeight="1">
      <c r="A13" s="310"/>
      <c r="B13" s="670" t="s">
        <v>1110</v>
      </c>
      <c r="C13" s="270" t="s">
        <v>617</v>
      </c>
      <c r="D13" s="671" t="s">
        <v>116</v>
      </c>
      <c r="E13" s="160">
        <v>80</v>
      </c>
      <c r="F13" s="90">
        <f>'СВОД Матрасы'!J278</f>
        <v>15356</v>
      </c>
      <c r="G13" s="87">
        <f>'СВОД Матрасы'!K278</f>
        <v>0.32</v>
      </c>
      <c r="H13" s="22">
        <f>'СВОД Матрасы'!L278</f>
        <v>10442.08</v>
      </c>
      <c r="I13" s="96">
        <v>6846.8025937500006</v>
      </c>
      <c r="M13" s="28"/>
    </row>
    <row r="14" spans="1:13" ht="28.15" customHeight="1">
      <c r="A14" s="366"/>
      <c r="B14" s="670"/>
      <c r="C14" s="270" t="s">
        <v>619</v>
      </c>
      <c r="D14" s="672"/>
      <c r="E14" s="162">
        <v>90</v>
      </c>
      <c r="F14" s="47">
        <f>'СВОД Матрасы'!J279</f>
        <v>17357</v>
      </c>
      <c r="G14" s="87">
        <f>'СВОД Матрасы'!K279</f>
        <v>0.32</v>
      </c>
      <c r="H14" s="15">
        <f>'СВОД Матрасы'!L279</f>
        <v>11802.759999999998</v>
      </c>
      <c r="I14" s="97">
        <v>7740.5090625000003</v>
      </c>
      <c r="M14" s="28"/>
    </row>
    <row r="15" spans="1:13" ht="28.15" customHeight="1">
      <c r="A15" s="366"/>
      <c r="B15" s="670"/>
      <c r="C15" s="270" t="s">
        <v>621</v>
      </c>
      <c r="D15" s="672"/>
      <c r="E15" s="162">
        <v>120</v>
      </c>
      <c r="F15" s="47">
        <f>'СВОД Матрасы'!J280</f>
        <v>22334</v>
      </c>
      <c r="G15" s="87">
        <f>'СВОД Матрасы'!K280</f>
        <v>0.32</v>
      </c>
      <c r="H15" s="15">
        <f>'СВОД Матрасы'!L280</f>
        <v>15187.119999999999</v>
      </c>
      <c r="I15" s="97">
        <v>9960.6299062500002</v>
      </c>
      <c r="M15" s="28"/>
    </row>
    <row r="16" spans="1:13" ht="28.15" customHeight="1">
      <c r="A16" s="366"/>
      <c r="B16" s="670"/>
      <c r="C16" s="270" t="s">
        <v>623</v>
      </c>
      <c r="D16" s="672"/>
      <c r="E16" s="306">
        <v>140</v>
      </c>
      <c r="F16" s="47">
        <f>'СВОД Матрасы'!J281</f>
        <v>24964</v>
      </c>
      <c r="G16" s="87">
        <f>'СВОД Матрасы'!K281</f>
        <v>0.32</v>
      </c>
      <c r="H16" s="15">
        <f>'СВОД Матрасы'!L281</f>
        <v>16975.519999999997</v>
      </c>
      <c r="I16" s="97">
        <v>11130.286218750001</v>
      </c>
      <c r="M16" s="28"/>
    </row>
    <row r="17" spans="1:13" ht="28.15" customHeight="1">
      <c r="A17" s="366"/>
      <c r="B17" s="670"/>
      <c r="C17" s="270" t="s">
        <v>625</v>
      </c>
      <c r="D17" s="672"/>
      <c r="E17" s="307">
        <v>160</v>
      </c>
      <c r="F17" s="91">
        <f>'СВОД Матрасы'!J282</f>
        <v>28334</v>
      </c>
      <c r="G17" s="88">
        <f>'СВОД Матрасы'!K282</f>
        <v>0.32</v>
      </c>
      <c r="H17" s="16">
        <f>'СВОД Матрасы'!L282</f>
        <v>19267.12</v>
      </c>
      <c r="I17" s="814">
        <v>12655.198968749999</v>
      </c>
      <c r="M17" s="28"/>
    </row>
    <row r="18" spans="1:13" ht="28.15" customHeight="1">
      <c r="A18" s="366"/>
      <c r="B18" s="670"/>
      <c r="C18" s="270" t="s">
        <v>627</v>
      </c>
      <c r="D18" s="672"/>
      <c r="E18" s="306">
        <v>180</v>
      </c>
      <c r="F18" s="47">
        <f>'СВОД Матрасы'!J283</f>
        <v>31484</v>
      </c>
      <c r="G18" s="87">
        <f>'СВОД Матрасы'!K283</f>
        <v>0.32</v>
      </c>
      <c r="H18" s="15">
        <f>'СВОД Матрасы'!L283</f>
        <v>21409.119999999999</v>
      </c>
      <c r="I18" s="97">
        <v>14042.368687500002</v>
      </c>
      <c r="M18" s="28"/>
    </row>
    <row r="19" spans="1:13" ht="28.15" customHeight="1" thickBot="1">
      <c r="A19" s="366"/>
      <c r="B19" s="676"/>
      <c r="C19" s="270" t="s">
        <v>629</v>
      </c>
      <c r="D19" s="680"/>
      <c r="E19" s="308">
        <v>200</v>
      </c>
      <c r="F19" s="93">
        <f>'СВОД Матрасы'!J284</f>
        <v>33626</v>
      </c>
      <c r="G19" s="87">
        <f>'СВОД Матрасы'!K284</f>
        <v>0.32</v>
      </c>
      <c r="H19" s="17">
        <f>'СВОД Матрасы'!L284</f>
        <v>22865.679999999997</v>
      </c>
      <c r="I19" s="815">
        <v>14998.685625000002</v>
      </c>
      <c r="M19" s="28"/>
    </row>
    <row r="20" spans="1:13" ht="35.25" customHeight="1" thickBot="1">
      <c r="A20" s="66" t="s">
        <v>2105</v>
      </c>
      <c r="B20" s="120" t="s">
        <v>29</v>
      </c>
      <c r="C20" s="333" t="s">
        <v>1061</v>
      </c>
      <c r="D20" s="658" t="s">
        <v>30</v>
      </c>
      <c r="E20" s="659"/>
      <c r="F20" s="260" t="s">
        <v>32</v>
      </c>
      <c r="G20" s="122" t="s">
        <v>33</v>
      </c>
      <c r="H20" s="123" t="s">
        <v>34</v>
      </c>
      <c r="I20" s="124" t="s">
        <v>31</v>
      </c>
    </row>
    <row r="21" spans="1:13" ht="31.5" customHeight="1">
      <c r="A21" s="310"/>
      <c r="B21" s="670" t="s">
        <v>1111</v>
      </c>
      <c r="C21" s="270" t="s">
        <v>631</v>
      </c>
      <c r="D21" s="671" t="s">
        <v>116</v>
      </c>
      <c r="E21" s="160">
        <v>80</v>
      </c>
      <c r="F21" s="90">
        <f>'СВОД Матрасы'!J285</f>
        <v>18317</v>
      </c>
      <c r="G21" s="87">
        <f>'СВОД Матрасы'!K285</f>
        <v>0.32</v>
      </c>
      <c r="H21" s="22">
        <f>'СВОД Матрасы'!L285</f>
        <v>12455.56</v>
      </c>
      <c r="I21" s="96">
        <v>8079.0693750000009</v>
      </c>
      <c r="M21" s="28"/>
    </row>
    <row r="22" spans="1:13" ht="31.5" customHeight="1">
      <c r="A22" s="366"/>
      <c r="B22" s="670"/>
      <c r="C22" s="270" t="s">
        <v>633</v>
      </c>
      <c r="D22" s="672"/>
      <c r="E22" s="162">
        <v>90</v>
      </c>
      <c r="F22" s="47">
        <f>'СВОД Матрасы'!J286</f>
        <v>19688</v>
      </c>
      <c r="G22" s="87">
        <f>'СВОД Матрасы'!K286</f>
        <v>0.32</v>
      </c>
      <c r="H22" s="15">
        <f>'СВОД Матрасы'!L286</f>
        <v>13387.839999999998</v>
      </c>
      <c r="I22" s="97">
        <v>8686.1590312500011</v>
      </c>
      <c r="M22" s="28"/>
    </row>
    <row r="23" spans="1:13" ht="31.5" customHeight="1">
      <c r="A23" s="366"/>
      <c r="B23" s="670"/>
      <c r="C23" s="270" t="s">
        <v>635</v>
      </c>
      <c r="D23" s="672"/>
      <c r="E23" s="162">
        <v>120</v>
      </c>
      <c r="F23" s="47">
        <f>'СВОД Матрасы'!J287</f>
        <v>25641</v>
      </c>
      <c r="G23" s="87">
        <f>'СВОД Матрасы'!K287</f>
        <v>0.32</v>
      </c>
      <c r="H23" s="15">
        <f>'СВОД Матрасы'!L287</f>
        <v>17435.879999999997</v>
      </c>
      <c r="I23" s="97">
        <v>11311.624687500002</v>
      </c>
      <c r="M23" s="28"/>
    </row>
    <row r="24" spans="1:13" ht="31.5" customHeight="1">
      <c r="A24" s="366"/>
      <c r="B24" s="670"/>
      <c r="C24" s="270" t="s">
        <v>637</v>
      </c>
      <c r="D24" s="672"/>
      <c r="E24" s="306">
        <v>140</v>
      </c>
      <c r="F24" s="47">
        <f>'СВОД Матрасы'!J288</f>
        <v>28838</v>
      </c>
      <c r="G24" s="87">
        <f>'СВОД Матрасы'!K288</f>
        <v>0.32</v>
      </c>
      <c r="H24" s="15">
        <f>'СВОД Матрасы'!L288</f>
        <v>19609.839999999997</v>
      </c>
      <c r="I24" s="97">
        <v>12718.273218750001</v>
      </c>
      <c r="M24" s="28"/>
    </row>
    <row r="25" spans="1:13" ht="31.5" customHeight="1">
      <c r="A25" s="366"/>
      <c r="B25" s="670"/>
      <c r="C25" s="270" t="s">
        <v>639</v>
      </c>
      <c r="D25" s="672"/>
      <c r="E25" s="307">
        <v>160</v>
      </c>
      <c r="F25" s="91">
        <f>'СВОД Матрасы'!J289</f>
        <v>32429</v>
      </c>
      <c r="G25" s="88">
        <f>'СВОД Матрасы'!K289</f>
        <v>0.32</v>
      </c>
      <c r="H25" s="16">
        <f>'СВОД Матрасы'!L289</f>
        <v>22051.719999999998</v>
      </c>
      <c r="I25" s="814">
        <v>14316.927187500001</v>
      </c>
      <c r="M25" s="28"/>
    </row>
    <row r="26" spans="1:13" ht="31.5" customHeight="1">
      <c r="A26" s="366"/>
      <c r="B26" s="670"/>
      <c r="C26" s="270" t="s">
        <v>641</v>
      </c>
      <c r="D26" s="672"/>
      <c r="E26" s="306">
        <v>180</v>
      </c>
      <c r="F26" s="47">
        <f>'СВОД Матрасы'!J290</f>
        <v>35942</v>
      </c>
      <c r="G26" s="87">
        <f>'СВОД Матрасы'!K290</f>
        <v>0.32</v>
      </c>
      <c r="H26" s="15">
        <f>'СВОД Матрасы'!L290</f>
        <v>24440.559999999998</v>
      </c>
      <c r="I26" s="97">
        <v>15852.506906250001</v>
      </c>
      <c r="M26" s="28"/>
    </row>
    <row r="27" spans="1:13" ht="31.5" customHeight="1" thickBot="1">
      <c r="A27" s="366"/>
      <c r="B27" s="676"/>
      <c r="C27" s="270" t="s">
        <v>643</v>
      </c>
      <c r="D27" s="680"/>
      <c r="E27" s="308">
        <v>200</v>
      </c>
      <c r="F27" s="93">
        <f>'СВОД Матрасы'!J291</f>
        <v>39391</v>
      </c>
      <c r="G27" s="87">
        <f>'СВОД Матрасы'!K291</f>
        <v>0.32</v>
      </c>
      <c r="H27" s="17">
        <f>'СВОД Матрасы'!L291</f>
        <v>26785.879999999997</v>
      </c>
      <c r="I27" s="815">
        <v>17373.70940625</v>
      </c>
      <c r="M27" s="28"/>
    </row>
    <row r="28" spans="1:13" ht="35.25" customHeight="1" thickBot="1">
      <c r="A28" s="66" t="s">
        <v>2107</v>
      </c>
      <c r="B28" s="120" t="s">
        <v>29</v>
      </c>
      <c r="C28" s="333" t="s">
        <v>1061</v>
      </c>
      <c r="D28" s="658" t="s">
        <v>30</v>
      </c>
      <c r="E28" s="659"/>
      <c r="F28" s="260" t="s">
        <v>32</v>
      </c>
      <c r="G28" s="122" t="s">
        <v>33</v>
      </c>
      <c r="H28" s="123" t="s">
        <v>34</v>
      </c>
      <c r="I28" s="124" t="s">
        <v>31</v>
      </c>
    </row>
    <row r="29" spans="1:13" ht="32.65" customHeight="1">
      <c r="A29" s="310"/>
      <c r="B29" s="670" t="s">
        <v>1112</v>
      </c>
      <c r="C29" s="270" t="s">
        <v>645</v>
      </c>
      <c r="D29" s="671" t="s">
        <v>116</v>
      </c>
      <c r="E29" s="160">
        <v>80</v>
      </c>
      <c r="F29" s="90">
        <f>'СВОД Матрасы'!J292</f>
        <v>21625</v>
      </c>
      <c r="G29" s="87">
        <f>'СВОД Матрасы'!K292</f>
        <v>0.32</v>
      </c>
      <c r="H29" s="22">
        <f>'СВОД Матрасы'!L292</f>
        <v>14704.999999999998</v>
      </c>
      <c r="I29" s="96">
        <v>9483.8627812500017</v>
      </c>
      <c r="M29" s="28"/>
    </row>
    <row r="30" spans="1:13" ht="32.65" customHeight="1">
      <c r="A30" s="366"/>
      <c r="B30" s="670"/>
      <c r="C30" s="270" t="s">
        <v>647</v>
      </c>
      <c r="D30" s="672"/>
      <c r="E30" s="162">
        <v>90</v>
      </c>
      <c r="F30" s="47">
        <f>'СВОД Матрасы'!J293</f>
        <v>24775</v>
      </c>
      <c r="G30" s="87">
        <f>'СВОД Матрасы'!K293</f>
        <v>0.32</v>
      </c>
      <c r="H30" s="15">
        <f>'СВОД Матрасы'!L293</f>
        <v>16847</v>
      </c>
      <c r="I30" s="97">
        <v>10869.64115625</v>
      </c>
      <c r="M30" s="28"/>
    </row>
    <row r="31" spans="1:13" ht="32.65" customHeight="1">
      <c r="A31" s="366"/>
      <c r="B31" s="670"/>
      <c r="C31" s="270" t="s">
        <v>649</v>
      </c>
      <c r="D31" s="672"/>
      <c r="E31" s="162">
        <v>120</v>
      </c>
      <c r="F31" s="47">
        <f>'СВОД Матрасы'!J294</f>
        <v>31343</v>
      </c>
      <c r="G31" s="87">
        <f>'СВОД Матрасы'!K294</f>
        <v>0.32</v>
      </c>
      <c r="H31" s="15">
        <f>'СВОД Матрасы'!L294</f>
        <v>21313.239999999998</v>
      </c>
      <c r="I31" s="97">
        <v>13748.331375</v>
      </c>
      <c r="M31" s="28"/>
    </row>
    <row r="32" spans="1:13" ht="32.65" customHeight="1">
      <c r="A32" s="366"/>
      <c r="B32" s="670"/>
      <c r="C32" s="270" t="s">
        <v>651</v>
      </c>
      <c r="D32" s="672"/>
      <c r="E32" s="306">
        <v>140</v>
      </c>
      <c r="F32" s="47">
        <f>'СВОД Матрасы'!J295</f>
        <v>34871</v>
      </c>
      <c r="G32" s="87">
        <f>'СВОД Матрасы'!K295</f>
        <v>0.32</v>
      </c>
      <c r="H32" s="15">
        <f>'СВОД Матрасы'!L295</f>
        <v>23712.28</v>
      </c>
      <c r="I32" s="97">
        <v>15295.041843749999</v>
      </c>
      <c r="M32" s="28"/>
    </row>
    <row r="33" spans="1:13" ht="32.65" customHeight="1">
      <c r="A33" s="366"/>
      <c r="B33" s="670"/>
      <c r="C33" s="270" t="s">
        <v>653</v>
      </c>
      <c r="D33" s="672"/>
      <c r="E33" s="307">
        <v>160</v>
      </c>
      <c r="F33" s="91">
        <f>'СВОД Матрасы'!J296</f>
        <v>39359</v>
      </c>
      <c r="G33" s="88">
        <f>'СВОД Матрасы'!K296</f>
        <v>0.32</v>
      </c>
      <c r="H33" s="16">
        <f>'СВОД Матрасы'!L296</f>
        <v>26764.12</v>
      </c>
      <c r="I33" s="814">
        <v>17257.300312500003</v>
      </c>
      <c r="M33" s="28"/>
    </row>
    <row r="34" spans="1:13" ht="32.65" customHeight="1">
      <c r="A34" s="366"/>
      <c r="B34" s="670"/>
      <c r="C34" s="270" t="s">
        <v>655</v>
      </c>
      <c r="D34" s="672"/>
      <c r="E34" s="306">
        <v>180</v>
      </c>
      <c r="F34" s="47">
        <f>'СВОД Матрасы'!J297</f>
        <v>43580</v>
      </c>
      <c r="G34" s="87">
        <f>'СВОД Матрасы'!K297</f>
        <v>0.32</v>
      </c>
      <c r="H34" s="15">
        <f>'СВОД Матрасы'!L297</f>
        <v>29634.399999999998</v>
      </c>
      <c r="I34" s="97">
        <v>19117.063125000004</v>
      </c>
      <c r="M34" s="28"/>
    </row>
    <row r="35" spans="1:13" ht="32.65" customHeight="1" thickBot="1">
      <c r="A35" s="366"/>
      <c r="B35" s="676"/>
      <c r="C35" s="270" t="s">
        <v>657</v>
      </c>
      <c r="D35" s="680"/>
      <c r="E35" s="308">
        <v>200</v>
      </c>
      <c r="F35" s="93">
        <f>'СВОД Матрасы'!J298</f>
        <v>49565</v>
      </c>
      <c r="G35" s="87">
        <f>'СВОД Матрасы'!K298</f>
        <v>0.32</v>
      </c>
      <c r="H35" s="17">
        <f>'СВОД Матрасы'!L298</f>
        <v>33704.199999999997</v>
      </c>
      <c r="I35" s="815">
        <v>21743.920125000001</v>
      </c>
      <c r="M35" s="28"/>
    </row>
    <row r="36" spans="1:13" ht="48.6" customHeight="1" thickBot="1">
      <c r="A36" s="66" t="s">
        <v>2108</v>
      </c>
      <c r="B36" s="120" t="s">
        <v>29</v>
      </c>
      <c r="C36" s="333" t="s">
        <v>1061</v>
      </c>
      <c r="D36" s="658" t="s">
        <v>30</v>
      </c>
      <c r="E36" s="659"/>
      <c r="F36" s="260" t="s">
        <v>32</v>
      </c>
      <c r="G36" s="122" t="s">
        <v>33</v>
      </c>
      <c r="H36" s="123" t="s">
        <v>34</v>
      </c>
      <c r="I36" s="124" t="s">
        <v>31</v>
      </c>
    </row>
    <row r="37" spans="1:13" ht="32.1" customHeight="1">
      <c r="A37" s="261"/>
      <c r="B37" s="677" t="s">
        <v>1113</v>
      </c>
      <c r="C37" s="399" t="s">
        <v>659</v>
      </c>
      <c r="D37" s="678" t="s">
        <v>116</v>
      </c>
      <c r="E37" s="312">
        <v>80</v>
      </c>
      <c r="F37" s="340">
        <f>'СВОД Матрасы'!J299</f>
        <v>26870</v>
      </c>
      <c r="G37" s="279">
        <f>'СВОД Матрасы'!K299</f>
        <v>0.32</v>
      </c>
      <c r="H37" s="35">
        <f>'СВОД Матрасы'!L299</f>
        <v>18271.599999999999</v>
      </c>
      <c r="I37" s="813">
        <v>11787.464250000001</v>
      </c>
      <c r="M37" s="28"/>
    </row>
    <row r="38" spans="1:13" ht="32.1" customHeight="1">
      <c r="A38" s="366"/>
      <c r="B38" s="670"/>
      <c r="C38" s="270" t="s">
        <v>661</v>
      </c>
      <c r="D38" s="672"/>
      <c r="E38" s="162">
        <v>90</v>
      </c>
      <c r="F38" s="47">
        <f>'СВОД Матрасы'!J300</f>
        <v>28397</v>
      </c>
      <c r="G38" s="87">
        <f>'СВОД Матрасы'!K300</f>
        <v>0.32</v>
      </c>
      <c r="H38" s="15">
        <f>'СВОД Матрасы'!L300</f>
        <v>19309.96</v>
      </c>
      <c r="I38" s="97">
        <v>12460.874625</v>
      </c>
      <c r="M38" s="28"/>
    </row>
    <row r="39" spans="1:13" ht="32.1" customHeight="1">
      <c r="A39" s="366"/>
      <c r="B39" s="670"/>
      <c r="C39" s="270" t="s">
        <v>663</v>
      </c>
      <c r="D39" s="672"/>
      <c r="E39" s="162">
        <v>120</v>
      </c>
      <c r="F39" s="47">
        <f>'СВОД Матрасы'!J301</f>
        <v>37217</v>
      </c>
      <c r="G39" s="87">
        <f>'СВОД Матрасы'!K301</f>
        <v>0.32</v>
      </c>
      <c r="H39" s="15">
        <f>'СВОД Матрасы'!L301</f>
        <v>25307.559999999998</v>
      </c>
      <c r="I39" s="97">
        <v>16330.665375</v>
      </c>
      <c r="M39" s="28"/>
    </row>
    <row r="40" spans="1:13" ht="32.1" customHeight="1">
      <c r="A40" s="366"/>
      <c r="B40" s="670"/>
      <c r="C40" s="270" t="s">
        <v>665</v>
      </c>
      <c r="D40" s="672"/>
      <c r="E40" s="306">
        <v>140</v>
      </c>
      <c r="F40" s="47">
        <f>'СВОД Матрасы'!J302</f>
        <v>41564</v>
      </c>
      <c r="G40" s="87">
        <f>'СВОД Матрасы'!K302</f>
        <v>0.32</v>
      </c>
      <c r="H40" s="15">
        <f>'СВОД Матрасы'!L302</f>
        <v>28263.519999999997</v>
      </c>
      <c r="I40" s="97">
        <v>18232.63228125</v>
      </c>
      <c r="M40" s="28"/>
    </row>
    <row r="41" spans="1:13" ht="32.1" customHeight="1">
      <c r="A41" s="366"/>
      <c r="B41" s="670"/>
      <c r="C41" s="270" t="s">
        <v>667</v>
      </c>
      <c r="D41" s="672"/>
      <c r="E41" s="307">
        <v>160</v>
      </c>
      <c r="F41" s="91">
        <f>'СВОД Матрасы'!J303</f>
        <v>47234</v>
      </c>
      <c r="G41" s="88">
        <f>'СВОД Матрасы'!K303</f>
        <v>0.32</v>
      </c>
      <c r="H41" s="16">
        <f>'СВОД Матрасы'!L303</f>
        <v>32119.119999999995</v>
      </c>
      <c r="I41" s="814">
        <v>20708.296593750005</v>
      </c>
      <c r="M41" s="28"/>
    </row>
    <row r="42" spans="1:13" ht="32.1" customHeight="1">
      <c r="A42" s="366"/>
      <c r="B42" s="670"/>
      <c r="C42" s="270" t="s">
        <v>669</v>
      </c>
      <c r="D42" s="672"/>
      <c r="E42" s="306">
        <v>180</v>
      </c>
      <c r="F42" s="47">
        <f>'СВОД Матрасы'!J304</f>
        <v>52668</v>
      </c>
      <c r="G42" s="87">
        <f>'СВОД Матрасы'!K304</f>
        <v>0.32</v>
      </c>
      <c r="H42" s="15">
        <f>'СВОД Матрасы'!L304</f>
        <v>35814.239999999998</v>
      </c>
      <c r="I42" s="97">
        <v>23108.364562500003</v>
      </c>
      <c r="M42" s="28"/>
    </row>
    <row r="43" spans="1:13" ht="32.1" customHeight="1" thickBot="1">
      <c r="A43" s="367"/>
      <c r="B43" s="676"/>
      <c r="C43" s="400" t="s">
        <v>671</v>
      </c>
      <c r="D43" s="679"/>
      <c r="E43" s="309">
        <v>200</v>
      </c>
      <c r="F43" s="92">
        <f>'СВОД Матрасы'!J305</f>
        <v>61000</v>
      </c>
      <c r="G43" s="106">
        <f>'СВОД Матрасы'!K305</f>
        <v>0.32</v>
      </c>
      <c r="H43" s="18">
        <f>'СВОД Матрасы'!L305</f>
        <v>41479.999999999993</v>
      </c>
      <c r="I43" s="98">
        <v>26761.56946875</v>
      </c>
      <c r="M43" s="28"/>
    </row>
    <row r="44" spans="1:13" ht="17.649999999999999" customHeight="1">
      <c r="A44" s="391" t="s">
        <v>1083</v>
      </c>
      <c r="B44" s="391"/>
      <c r="C44" s="67"/>
      <c r="D44" s="67"/>
      <c r="E44" s="67"/>
      <c r="F44" s="67"/>
      <c r="G44" s="67"/>
      <c r="H44" s="67"/>
      <c r="I44" s="67"/>
      <c r="M44" s="28"/>
    </row>
    <row r="45" spans="1:13" ht="17.649999999999999" customHeight="1">
      <c r="A45" s="391" t="s">
        <v>1084</v>
      </c>
      <c r="B45" s="391"/>
      <c r="C45" s="67"/>
      <c r="D45" s="67"/>
      <c r="E45" s="67"/>
      <c r="F45" s="67"/>
      <c r="G45" s="67"/>
      <c r="H45" s="67"/>
      <c r="I45" s="67"/>
      <c r="M45" s="28"/>
    </row>
    <row r="46" spans="1:13">
      <c r="A46" s="391" t="s">
        <v>1085</v>
      </c>
      <c r="B46" s="393" t="s">
        <v>1086</v>
      </c>
      <c r="C46" s="67"/>
      <c r="D46" s="67"/>
      <c r="E46" s="67"/>
      <c r="F46" s="67"/>
      <c r="G46" s="67"/>
      <c r="H46" s="67"/>
      <c r="I46" s="67"/>
    </row>
    <row r="47" spans="1:13">
      <c r="A47" s="391" t="s">
        <v>1299</v>
      </c>
      <c r="B47" s="393"/>
      <c r="C47" s="67"/>
      <c r="D47" s="19"/>
      <c r="E47" s="9"/>
      <c r="F47" s="20"/>
      <c r="G47" s="13"/>
      <c r="H47" s="9"/>
      <c r="I47" s="9"/>
    </row>
    <row r="48" spans="1:13">
      <c r="A48" s="391" t="s">
        <v>1307</v>
      </c>
      <c r="B48" s="393"/>
      <c r="C48" s="67"/>
      <c r="D48" s="19"/>
      <c r="E48" s="9"/>
      <c r="F48" s="20"/>
      <c r="G48" s="13"/>
      <c r="H48" s="9"/>
      <c r="I48" s="9"/>
    </row>
    <row r="49" spans="1:9">
      <c r="A49" s="80" t="str">
        <f>Контакты!$B$10</f>
        <v>почта для приёма заказов</v>
      </c>
      <c r="B49" s="29" t="str">
        <f>Контакты!$C$10</f>
        <v>хххх@ххх.ru</v>
      </c>
      <c r="C49" s="29"/>
      <c r="D49" s="29"/>
      <c r="E49" s="29"/>
      <c r="F49" s="29"/>
      <c r="G49" s="29"/>
      <c r="H49" s="29"/>
      <c r="I49" s="29"/>
    </row>
    <row r="50" spans="1:9">
      <c r="A50" s="80" t="str">
        <f>Контакты!$B$12</f>
        <v>номер телефона службы сервиса</v>
      </c>
      <c r="B50" s="29">
        <f>Контакты!$C$12</f>
        <v>8800</v>
      </c>
      <c r="C50" s="29"/>
      <c r="D50" s="29"/>
      <c r="E50" s="29"/>
      <c r="F50" s="29"/>
      <c r="G50" s="29"/>
      <c r="H50" s="29"/>
      <c r="I50" s="29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G52" s="36"/>
    </row>
  </sheetData>
  <mergeCells count="16">
    <mergeCell ref="D36:E36"/>
    <mergeCell ref="B37:B43"/>
    <mergeCell ref="D37:D43"/>
    <mergeCell ref="D20:E20"/>
    <mergeCell ref="B21:B27"/>
    <mergeCell ref="D21:D27"/>
    <mergeCell ref="D28:E28"/>
    <mergeCell ref="B29:B35"/>
    <mergeCell ref="D29:D35"/>
    <mergeCell ref="D12:E12"/>
    <mergeCell ref="B13:B19"/>
    <mergeCell ref="D13:D19"/>
    <mergeCell ref="D4:E4"/>
    <mergeCell ref="B5:B11"/>
    <mergeCell ref="D5:D11"/>
    <mergeCell ref="A2:I2"/>
  </mergeCells>
  <hyperlinks>
    <hyperlink ref="I1" location="Содержание!A1" display="К СОДЕРЖАНИЮ &gt;&gt;&gt;" xr:uid="{00000000-0004-0000-0800-000000000000}"/>
    <hyperlink ref="B3" r:id="rId1" xr:uid="{00000000-0004-0000-0800-000001000000}"/>
    <hyperlink ref="B46" r:id="rId2" xr:uid="{00000000-0004-0000-0800-000002000000}"/>
  </hyperlinks>
  <pageMargins left="0.70866141732283472" right="0.70866141732283472" top="0.74803149606299213" bottom="0.74803149606299213" header="0.31496062992125984" footer="0.31496062992125984"/>
  <pageSetup paperSize="9" scale="37" fitToHeight="2" orientation="landscape" r:id="rId3"/>
  <rowBreaks count="1" manualBreakCount="1">
    <brk id="35" max="12" man="1"/>
  </row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M64"/>
  <sheetViews>
    <sheetView view="pageBreakPreview" zoomScale="70" zoomScaleNormal="100" zoomScaleSheetLayoutView="70" workbookViewId="0">
      <selection activeCell="P6" sqref="P6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89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19" t="str">
        <f>'Moms Love'!A1</f>
        <v>с 01.04 по 07.04.2026 г. включительно</v>
      </c>
      <c r="B1" s="9"/>
      <c r="C1" s="9"/>
      <c r="D1" s="9"/>
      <c r="E1" s="9"/>
      <c r="G1" s="24"/>
      <c r="H1" s="19"/>
      <c r="I1" s="153"/>
    </row>
    <row r="2" spans="1:13" ht="61.15" customHeight="1" thickBot="1">
      <c r="A2" s="668" t="s">
        <v>2126</v>
      </c>
      <c r="B2" s="669"/>
      <c r="C2" s="669"/>
      <c r="D2" s="669"/>
      <c r="E2" s="669"/>
      <c r="F2" s="669"/>
      <c r="G2" s="669"/>
      <c r="H2" s="669"/>
      <c r="I2" s="669"/>
    </row>
    <row r="3" spans="1:13" ht="36.75" customHeight="1" thickBot="1">
      <c r="A3" s="398" t="s">
        <v>1066</v>
      </c>
      <c r="B3" s="440" t="s">
        <v>1114</v>
      </c>
      <c r="C3" s="440"/>
      <c r="D3" s="441"/>
      <c r="E3" s="441"/>
      <c r="F3" s="441"/>
      <c r="G3" s="441"/>
      <c r="H3" s="441"/>
      <c r="I3" s="629"/>
    </row>
    <row r="4" spans="1:13" ht="35.25" customHeight="1" thickBot="1">
      <c r="A4" s="66" t="s">
        <v>2109</v>
      </c>
      <c r="B4" s="120" t="s">
        <v>29</v>
      </c>
      <c r="C4" s="333" t="s">
        <v>1061</v>
      </c>
      <c r="D4" s="658" t="s">
        <v>30</v>
      </c>
      <c r="E4" s="659"/>
      <c r="F4" s="260" t="s">
        <v>32</v>
      </c>
      <c r="G4" s="122" t="s">
        <v>33</v>
      </c>
      <c r="H4" s="123" t="s">
        <v>34</v>
      </c>
      <c r="I4" s="124" t="s">
        <v>31</v>
      </c>
    </row>
    <row r="5" spans="1:13" ht="28.9" customHeight="1">
      <c r="A5" s="310"/>
      <c r="B5" s="677" t="s">
        <v>1115</v>
      </c>
      <c r="C5" s="270" t="s">
        <v>1116</v>
      </c>
      <c r="D5" s="671" t="s">
        <v>116</v>
      </c>
      <c r="E5" s="160">
        <v>80</v>
      </c>
      <c r="F5" s="90">
        <f>'СВОД Матрасы'!J183</f>
        <v>19089</v>
      </c>
      <c r="G5" s="87">
        <f>'СВОД Матрасы'!K183</f>
        <v>0.32</v>
      </c>
      <c r="H5" s="22">
        <f>'СВОД Матрасы'!L183</f>
        <v>12980.519999999999</v>
      </c>
      <c r="I5" s="96">
        <v>8962.6370400000014</v>
      </c>
      <c r="M5" s="28"/>
    </row>
    <row r="6" spans="1:13" ht="28.9" customHeight="1">
      <c r="A6" s="366"/>
      <c r="B6" s="670"/>
      <c r="C6" s="270" t="s">
        <v>1117</v>
      </c>
      <c r="D6" s="672"/>
      <c r="E6" s="162">
        <v>90</v>
      </c>
      <c r="F6" s="47">
        <f>'СВОД Матрасы'!J184</f>
        <v>21310</v>
      </c>
      <c r="G6" s="87">
        <f>'СВОД Матрасы'!K184</f>
        <v>0.32</v>
      </c>
      <c r="H6" s="15">
        <f>'СВОД Матрасы'!L184</f>
        <v>14490.8</v>
      </c>
      <c r="I6" s="97">
        <v>10003.060979999998</v>
      </c>
      <c r="M6" s="28"/>
    </row>
    <row r="7" spans="1:13" ht="28.9" customHeight="1">
      <c r="A7" s="366"/>
      <c r="B7" s="670"/>
      <c r="C7" s="270" t="s">
        <v>1118</v>
      </c>
      <c r="D7" s="672"/>
      <c r="E7" s="162">
        <v>120</v>
      </c>
      <c r="F7" s="47">
        <f>'СВОД Матрасы'!J185</f>
        <v>27846</v>
      </c>
      <c r="G7" s="87">
        <f>'СВОД Матрасы'!K185</f>
        <v>0.32</v>
      </c>
      <c r="H7" s="15">
        <f>'СВОД Матрасы'!L185</f>
        <v>18935.28</v>
      </c>
      <c r="I7" s="97">
        <v>13077.1908</v>
      </c>
      <c r="M7" s="28"/>
    </row>
    <row r="8" spans="1:13" ht="28.9" customHeight="1">
      <c r="A8" s="366"/>
      <c r="B8" s="670"/>
      <c r="C8" s="270" t="s">
        <v>1119</v>
      </c>
      <c r="D8" s="672"/>
      <c r="E8" s="306">
        <v>140</v>
      </c>
      <c r="F8" s="47">
        <f>'СВОД Матрасы'!J186</f>
        <v>32004</v>
      </c>
      <c r="G8" s="87">
        <f>'СВОД Матрасы'!K186</f>
        <v>0.32</v>
      </c>
      <c r="H8" s="15">
        <f>'СВОД Матрасы'!L186</f>
        <v>21762.719999999998</v>
      </c>
      <c r="I8" s="97">
        <v>15027.926760000002</v>
      </c>
      <c r="M8" s="28"/>
    </row>
    <row r="9" spans="1:13" ht="28.9" customHeight="1">
      <c r="A9" s="366"/>
      <c r="B9" s="670"/>
      <c r="C9" s="270" t="s">
        <v>1120</v>
      </c>
      <c r="D9" s="672"/>
      <c r="E9" s="307">
        <v>160</v>
      </c>
      <c r="F9" s="91">
        <f>'СВОД Матрасы'!J187</f>
        <v>36209</v>
      </c>
      <c r="G9" s="87">
        <f>'СВОД Матрасы'!K187</f>
        <v>0.32</v>
      </c>
      <c r="H9" s="16">
        <f>'СВОД Матрасы'!L187</f>
        <v>24622.12</v>
      </c>
      <c r="I9" s="814">
        <v>16999.405200000001</v>
      </c>
      <c r="M9" s="28"/>
    </row>
    <row r="10" spans="1:13" ht="28.9" customHeight="1">
      <c r="A10" s="366"/>
      <c r="B10" s="670"/>
      <c r="C10" s="270" t="s">
        <v>1121</v>
      </c>
      <c r="D10" s="672"/>
      <c r="E10" s="306">
        <v>180</v>
      </c>
      <c r="F10" s="47">
        <f>'СВОД Матрасы'!J188</f>
        <v>40777</v>
      </c>
      <c r="G10" s="87">
        <f>'СВОД Матрасы'!K188</f>
        <v>0.32</v>
      </c>
      <c r="H10" s="15">
        <f>'СВОД Матрасы'!L188</f>
        <v>27728.359999999997</v>
      </c>
      <c r="I10" s="97">
        <v>19145.309040000004</v>
      </c>
      <c r="M10" s="28"/>
    </row>
    <row r="11" spans="1:13" ht="28.9" customHeight="1">
      <c r="A11" s="366"/>
      <c r="B11" s="670"/>
      <c r="C11" s="478" t="s">
        <v>1122</v>
      </c>
      <c r="D11" s="680"/>
      <c r="E11" s="308">
        <v>200</v>
      </c>
      <c r="F11" s="93">
        <f>'СВОД Матрасы'!J189</f>
        <v>44777</v>
      </c>
      <c r="G11" s="477">
        <f>'СВОД Матрасы'!K189</f>
        <v>0.32</v>
      </c>
      <c r="H11" s="17">
        <f>'СВОД Матрасы'!L189</f>
        <v>30448.359999999997</v>
      </c>
      <c r="I11" s="815">
        <v>21029.103360000005</v>
      </c>
      <c r="M11" s="28"/>
    </row>
    <row r="12" spans="1:13" ht="28.9" customHeight="1">
      <c r="A12" s="366"/>
      <c r="B12" s="670"/>
      <c r="C12" s="270" t="s">
        <v>1403</v>
      </c>
      <c r="D12" s="681" t="s">
        <v>1388</v>
      </c>
      <c r="E12" s="681"/>
      <c r="F12" s="93">
        <f>'СВОД Матрасы'!J190</f>
        <v>50363</v>
      </c>
      <c r="G12" s="477">
        <f>'СВОД Матрасы'!K190</f>
        <v>0.32</v>
      </c>
      <c r="H12" s="17">
        <f>'СВОД Матрасы'!L190</f>
        <v>34246.839999999997</v>
      </c>
      <c r="I12" s="815">
        <v>23703.46902</v>
      </c>
      <c r="M12" s="28"/>
    </row>
    <row r="13" spans="1:13" ht="28.9" customHeight="1">
      <c r="A13" s="366"/>
      <c r="B13" s="670"/>
      <c r="C13" s="270" t="s">
        <v>1404</v>
      </c>
      <c r="D13" s="681" t="s">
        <v>1389</v>
      </c>
      <c r="E13" s="681"/>
      <c r="F13" s="93">
        <f>'СВОД Матрасы'!J191</f>
        <v>57379</v>
      </c>
      <c r="G13" s="477">
        <f>'СВОД Матрасы'!K191</f>
        <v>0.32</v>
      </c>
      <c r="H13" s="17">
        <f>'СВОД Матрасы'!L191</f>
        <v>39017.719999999994</v>
      </c>
      <c r="I13" s="815">
        <v>27005.766120000004</v>
      </c>
      <c r="M13" s="28"/>
    </row>
    <row r="14" spans="1:13" ht="28.9" customHeight="1" thickBot="1">
      <c r="A14" s="366"/>
      <c r="B14" s="670"/>
      <c r="C14" s="478" t="s">
        <v>1405</v>
      </c>
      <c r="D14" s="682" t="s">
        <v>1389</v>
      </c>
      <c r="E14" s="682"/>
      <c r="F14" s="93">
        <f>'СВОД Матрасы'!J192</f>
        <v>68156</v>
      </c>
      <c r="G14" s="477">
        <f>'СВОД Матрасы'!K192</f>
        <v>0.32</v>
      </c>
      <c r="H14" s="17">
        <f>'СВОД Матрасы'!L192</f>
        <v>46346.079999999994</v>
      </c>
      <c r="I14" s="815">
        <v>32077.773900000004</v>
      </c>
      <c r="M14" s="28"/>
    </row>
    <row r="15" spans="1:13" ht="35.25" customHeight="1" thickBot="1">
      <c r="A15" s="66" t="s">
        <v>2110</v>
      </c>
      <c r="B15" s="120" t="s">
        <v>29</v>
      </c>
      <c r="C15" s="333" t="s">
        <v>1061</v>
      </c>
      <c r="D15" s="658" t="s">
        <v>30</v>
      </c>
      <c r="E15" s="659"/>
      <c r="F15" s="260" t="s">
        <v>32</v>
      </c>
      <c r="G15" s="122" t="s">
        <v>33</v>
      </c>
      <c r="H15" s="123" t="s">
        <v>34</v>
      </c>
      <c r="I15" s="124" t="s">
        <v>31</v>
      </c>
    </row>
    <row r="16" spans="1:13" ht="28.9" customHeight="1">
      <c r="A16" s="310"/>
      <c r="B16" s="677" t="s">
        <v>1123</v>
      </c>
      <c r="C16" s="270" t="s">
        <v>1124</v>
      </c>
      <c r="D16" s="671" t="s">
        <v>116</v>
      </c>
      <c r="E16" s="160">
        <v>80</v>
      </c>
      <c r="F16" s="90">
        <f>'СВОД Матрасы'!J163</f>
        <v>21877</v>
      </c>
      <c r="G16" s="87">
        <f>'СВОД Матрасы'!K163</f>
        <v>0.32</v>
      </c>
      <c r="H16" s="22">
        <f>'СВОД Матрасы'!L163</f>
        <v>14876.359999999999</v>
      </c>
      <c r="I16" s="96">
        <v>10110.544740000001</v>
      </c>
      <c r="M16" s="28"/>
    </row>
    <row r="17" spans="1:13" ht="28.9" customHeight="1">
      <c r="A17" s="366"/>
      <c r="B17" s="670"/>
      <c r="C17" s="270" t="s">
        <v>1125</v>
      </c>
      <c r="D17" s="672"/>
      <c r="E17" s="162">
        <v>90</v>
      </c>
      <c r="F17" s="47">
        <f>'СВОД Матрасы'!J164</f>
        <v>24019</v>
      </c>
      <c r="G17" s="87">
        <f>'СВОД Матрасы'!K164</f>
        <v>0.32</v>
      </c>
      <c r="H17" s="15">
        <f>'СВОД Матрасы'!L164</f>
        <v>16332.919999999998</v>
      </c>
      <c r="I17" s="97">
        <v>11100.055320000001</v>
      </c>
      <c r="M17" s="28"/>
    </row>
    <row r="18" spans="1:13" ht="28.9" customHeight="1">
      <c r="A18" s="366"/>
      <c r="B18" s="670"/>
      <c r="C18" s="270" t="s">
        <v>1126</v>
      </c>
      <c r="D18" s="672"/>
      <c r="E18" s="162">
        <v>120</v>
      </c>
      <c r="F18" s="47">
        <f>'СВОД Матрасы'!J165</f>
        <v>32099</v>
      </c>
      <c r="G18" s="87">
        <f>'СВОД Матрасы'!K165</f>
        <v>0.32</v>
      </c>
      <c r="H18" s="15">
        <f>'СВОД Матрасы'!L165</f>
        <v>21827.32</v>
      </c>
      <c r="I18" s="97">
        <v>14832.758880000001</v>
      </c>
      <c r="M18" s="28"/>
    </row>
    <row r="19" spans="1:13" ht="28.9" customHeight="1">
      <c r="A19" s="366"/>
      <c r="B19" s="670"/>
      <c r="C19" s="270" t="s">
        <v>1127</v>
      </c>
      <c r="D19" s="672"/>
      <c r="E19" s="306">
        <v>140</v>
      </c>
      <c r="F19" s="47">
        <f>'СВОД Матрасы'!J166</f>
        <v>36194</v>
      </c>
      <c r="G19" s="87">
        <f>'СВОД Матрасы'!K166</f>
        <v>0.32</v>
      </c>
      <c r="H19" s="15">
        <f>'СВОД Матрасы'!L166</f>
        <v>24611.919999999998</v>
      </c>
      <c r="I19" s="97">
        <v>16719.381720000001</v>
      </c>
      <c r="M19" s="28"/>
    </row>
    <row r="20" spans="1:13" ht="28.9" customHeight="1">
      <c r="A20" s="366"/>
      <c r="B20" s="670"/>
      <c r="C20" s="270" t="s">
        <v>1128</v>
      </c>
      <c r="D20" s="672"/>
      <c r="E20" s="307">
        <v>160</v>
      </c>
      <c r="F20" s="91">
        <f>'СВОД Матрасы'!J167</f>
        <v>40934</v>
      </c>
      <c r="G20" s="87">
        <f>'СВОД Матрасы'!K167</f>
        <v>0.32</v>
      </c>
      <c r="H20" s="16">
        <f>'СВОД Матрасы'!L167</f>
        <v>27835.119999999999</v>
      </c>
      <c r="I20" s="814">
        <v>18948.726900000001</v>
      </c>
      <c r="M20" s="28"/>
    </row>
    <row r="21" spans="1:13" ht="28.9" customHeight="1">
      <c r="A21" s="366"/>
      <c r="B21" s="670"/>
      <c r="C21" s="270" t="s">
        <v>1129</v>
      </c>
      <c r="D21" s="672"/>
      <c r="E21" s="306">
        <v>180</v>
      </c>
      <c r="F21" s="47">
        <f>'СВОД Матрасы'!J168</f>
        <v>46132</v>
      </c>
      <c r="G21" s="87">
        <f>'СВОД Матрасы'!K168</f>
        <v>0.32</v>
      </c>
      <c r="H21" s="15">
        <f>'СВОД Матрасы'!L168</f>
        <v>31369.759999999998</v>
      </c>
      <c r="I21" s="97">
        <v>21314.783880000003</v>
      </c>
      <c r="M21" s="28"/>
    </row>
    <row r="22" spans="1:13" ht="28.9" customHeight="1">
      <c r="A22" s="366"/>
      <c r="B22" s="670"/>
      <c r="C22" s="478" t="s">
        <v>1130</v>
      </c>
      <c r="D22" s="680"/>
      <c r="E22" s="308">
        <v>200</v>
      </c>
      <c r="F22" s="93">
        <f>'СВОД Матрасы'!J169</f>
        <v>50306</v>
      </c>
      <c r="G22" s="477">
        <f>'СВОД Матрасы'!K169</f>
        <v>0.32</v>
      </c>
      <c r="H22" s="17">
        <f>'СВОД Матрасы'!L169</f>
        <v>34208.079999999994</v>
      </c>
      <c r="I22" s="815">
        <v>23242.420260000006</v>
      </c>
      <c r="M22" s="28"/>
    </row>
    <row r="23" spans="1:13" ht="28.9" customHeight="1">
      <c r="A23" s="366"/>
      <c r="B23" s="670"/>
      <c r="C23" s="270" t="s">
        <v>1409</v>
      </c>
      <c r="D23" s="681" t="s">
        <v>1388</v>
      </c>
      <c r="E23" s="681"/>
      <c r="F23" s="93">
        <f>'СВОД Матрасы'!J170</f>
        <v>58759</v>
      </c>
      <c r="G23" s="477">
        <f>'СВОД Матрасы'!K170</f>
        <v>0.32</v>
      </c>
      <c r="H23" s="17">
        <f>'СВОД Матрасы'!L170</f>
        <v>39956.119999999995</v>
      </c>
      <c r="I23" s="815">
        <v>27096.278760000001</v>
      </c>
      <c r="M23" s="28"/>
    </row>
    <row r="24" spans="1:13" ht="28.9" customHeight="1">
      <c r="A24" s="366"/>
      <c r="B24" s="670"/>
      <c r="C24" s="270" t="s">
        <v>1410</v>
      </c>
      <c r="D24" s="681" t="s">
        <v>1389</v>
      </c>
      <c r="E24" s="681"/>
      <c r="F24" s="93">
        <f>'СВОД Матрасы'!J171</f>
        <v>72569</v>
      </c>
      <c r="G24" s="477">
        <f>'СВОД Матрасы'!K171</f>
        <v>0.32</v>
      </c>
      <c r="H24" s="17">
        <f>'СВОД Матрасы'!L171</f>
        <v>49346.92</v>
      </c>
      <c r="I24" s="815">
        <v>33464.69154</v>
      </c>
      <c r="M24" s="28"/>
    </row>
    <row r="25" spans="1:13" ht="28.9" customHeight="1" thickBot="1">
      <c r="A25" s="366"/>
      <c r="B25" s="670"/>
      <c r="C25" s="478" t="s">
        <v>1411</v>
      </c>
      <c r="D25" s="682" t="s">
        <v>1389</v>
      </c>
      <c r="E25" s="682"/>
      <c r="F25" s="93">
        <f>'СВОД Матрасы'!J172</f>
        <v>84453</v>
      </c>
      <c r="G25" s="477">
        <f>'СВОД Матрасы'!K172</f>
        <v>0.32</v>
      </c>
      <c r="H25" s="17">
        <f>'СВОД Матрасы'!L172</f>
        <v>57428.039999999994</v>
      </c>
      <c r="I25" s="815">
        <v>38944.949040000007</v>
      </c>
      <c r="M25" s="28"/>
    </row>
    <row r="26" spans="1:13" ht="35.25" customHeight="1" thickBot="1">
      <c r="A26" s="66" t="s">
        <v>2111</v>
      </c>
      <c r="B26" s="120" t="s">
        <v>29</v>
      </c>
      <c r="C26" s="333" t="s">
        <v>1061</v>
      </c>
      <c r="D26" s="658" t="s">
        <v>30</v>
      </c>
      <c r="E26" s="659"/>
      <c r="F26" s="260" t="s">
        <v>32</v>
      </c>
      <c r="G26" s="122" t="s">
        <v>33</v>
      </c>
      <c r="H26" s="123" t="s">
        <v>34</v>
      </c>
      <c r="I26" s="124" t="s">
        <v>31</v>
      </c>
    </row>
    <row r="27" spans="1:13" ht="29.45" customHeight="1">
      <c r="A27" s="310"/>
      <c r="B27" s="677" t="s">
        <v>1131</v>
      </c>
      <c r="C27" s="270" t="s">
        <v>1132</v>
      </c>
      <c r="D27" s="671" t="s">
        <v>116</v>
      </c>
      <c r="E27" s="160">
        <v>80</v>
      </c>
      <c r="F27" s="90">
        <f>'СВОД Матрасы'!J173</f>
        <v>23279</v>
      </c>
      <c r="G27" s="87">
        <f>'СВОД Матрасы'!K173</f>
        <v>0.32</v>
      </c>
      <c r="H27" s="22">
        <f>'СВОД Матрасы'!L173</f>
        <v>15829.72</v>
      </c>
      <c r="I27" s="96">
        <v>10696.99122</v>
      </c>
      <c r="M27" s="28"/>
    </row>
    <row r="28" spans="1:13" ht="29.45" customHeight="1">
      <c r="A28" s="366"/>
      <c r="B28" s="670"/>
      <c r="C28" s="270" t="s">
        <v>1133</v>
      </c>
      <c r="D28" s="672"/>
      <c r="E28" s="162">
        <v>90</v>
      </c>
      <c r="F28" s="47">
        <f>'СВОД Матрасы'!J174</f>
        <v>25547</v>
      </c>
      <c r="G28" s="87">
        <f>'СВОД Матрасы'!K174</f>
        <v>0.32</v>
      </c>
      <c r="H28" s="15">
        <f>'СВОД Матрасы'!L174</f>
        <v>17371.96</v>
      </c>
      <c r="I28" s="97">
        <v>11743.072200000001</v>
      </c>
      <c r="M28" s="28"/>
    </row>
    <row r="29" spans="1:13" ht="29.45" customHeight="1">
      <c r="A29" s="366"/>
      <c r="B29" s="670"/>
      <c r="C29" s="270" t="s">
        <v>1134</v>
      </c>
      <c r="D29" s="672"/>
      <c r="E29" s="162">
        <v>120</v>
      </c>
      <c r="F29" s="47">
        <f>'СВОД Матрасы'!J175</f>
        <v>34162</v>
      </c>
      <c r="G29" s="87">
        <f>'СВОД Матрасы'!K175</f>
        <v>0.32</v>
      </c>
      <c r="H29" s="15">
        <f>'СВОД Матрасы'!L175</f>
        <v>23230.159999999996</v>
      </c>
      <c r="I29" s="97">
        <v>15699.22884</v>
      </c>
      <c r="M29" s="28"/>
    </row>
    <row r="30" spans="1:13" ht="29.45" customHeight="1">
      <c r="A30" s="366"/>
      <c r="B30" s="670"/>
      <c r="C30" s="270" t="s">
        <v>1135</v>
      </c>
      <c r="D30" s="672"/>
      <c r="E30" s="306">
        <v>140</v>
      </c>
      <c r="F30" s="47">
        <f>'СВОД Матрасы'!J176</f>
        <v>38462</v>
      </c>
      <c r="G30" s="87">
        <f>'СВОД Матрасы'!K176</f>
        <v>0.32</v>
      </c>
      <c r="H30" s="15">
        <f>'СВОД Матрасы'!L176</f>
        <v>26154.159999999996</v>
      </c>
      <c r="I30" s="97">
        <v>17678.250000000004</v>
      </c>
      <c r="M30" s="28"/>
    </row>
    <row r="31" spans="1:13" ht="29.45" customHeight="1">
      <c r="A31" s="366"/>
      <c r="B31" s="670"/>
      <c r="C31" s="270" t="s">
        <v>1136</v>
      </c>
      <c r="D31" s="672"/>
      <c r="E31" s="307">
        <v>160</v>
      </c>
      <c r="F31" s="91">
        <f>'СВОД Матрасы'!J177</f>
        <v>44084</v>
      </c>
      <c r="G31" s="87">
        <f>'СВОД Матрасы'!K177</f>
        <v>0.32</v>
      </c>
      <c r="H31" s="16">
        <f>'СВОД Матрасы'!L177</f>
        <v>29977.119999999999</v>
      </c>
      <c r="I31" s="814">
        <v>20302.645140000004</v>
      </c>
      <c r="M31" s="28"/>
    </row>
    <row r="32" spans="1:13" ht="29.45" customHeight="1">
      <c r="A32" s="366"/>
      <c r="B32" s="670"/>
      <c r="C32" s="270" t="s">
        <v>1137</v>
      </c>
      <c r="D32" s="672"/>
      <c r="E32" s="306">
        <v>180</v>
      </c>
      <c r="F32" s="47">
        <f>'СВОД Матрасы'!J178</f>
        <v>49030</v>
      </c>
      <c r="G32" s="87">
        <f>'СВОД Матрасы'!K178</f>
        <v>0.32</v>
      </c>
      <c r="H32" s="15">
        <f>'СВОД Матрасы'!L178</f>
        <v>33340.399999999994</v>
      </c>
      <c r="I32" s="97">
        <v>22530.104640000005</v>
      </c>
      <c r="M32" s="28"/>
    </row>
    <row r="33" spans="1:13" ht="29.45" customHeight="1">
      <c r="A33" s="366"/>
      <c r="B33" s="670"/>
      <c r="C33" s="478" t="s">
        <v>1138</v>
      </c>
      <c r="D33" s="680"/>
      <c r="E33" s="308">
        <v>200</v>
      </c>
      <c r="F33" s="93">
        <f>'СВОД Матрасы'!J179</f>
        <v>53471</v>
      </c>
      <c r="G33" s="477">
        <f>'СВОД Матрасы'!K179</f>
        <v>0.32</v>
      </c>
      <c r="H33" s="17">
        <f>'СВОД Матрасы'!L179</f>
        <v>36360.28</v>
      </c>
      <c r="I33" s="815">
        <v>24569.938980000003</v>
      </c>
      <c r="M33" s="28"/>
    </row>
    <row r="34" spans="1:13" ht="29.45" customHeight="1">
      <c r="A34" s="366"/>
      <c r="B34" s="670"/>
      <c r="C34" s="270" t="s">
        <v>1406</v>
      </c>
      <c r="D34" s="681" t="s">
        <v>1388</v>
      </c>
      <c r="E34" s="681"/>
      <c r="F34" s="93">
        <f>'СВОД Матрасы'!J180</f>
        <v>60546</v>
      </c>
      <c r="G34" s="477">
        <f>'СВОД Матрасы'!K180</f>
        <v>0.32</v>
      </c>
      <c r="H34" s="17">
        <f>'СВОД Матрасы'!L180</f>
        <v>41171.279999999999</v>
      </c>
      <c r="I34" s="815">
        <v>27780.30918</v>
      </c>
      <c r="M34" s="28"/>
    </row>
    <row r="35" spans="1:13" ht="29.45" customHeight="1">
      <c r="A35" s="366"/>
      <c r="B35" s="670"/>
      <c r="C35" s="270" t="s">
        <v>1407</v>
      </c>
      <c r="D35" s="681" t="s">
        <v>1389</v>
      </c>
      <c r="E35" s="681"/>
      <c r="F35" s="93">
        <f>'СВОД Матрасы'!J181</f>
        <v>74733</v>
      </c>
      <c r="G35" s="477">
        <f>'СВОД Матрасы'!K181</f>
        <v>0.32</v>
      </c>
      <c r="H35" s="17">
        <f>'СВОД Матрасы'!L181</f>
        <v>50818.439999999995</v>
      </c>
      <c r="I35" s="815">
        <v>34289.676540000008</v>
      </c>
      <c r="M35" s="28"/>
    </row>
    <row r="36" spans="1:13" ht="29.45" customHeight="1" thickBot="1">
      <c r="A36" s="366"/>
      <c r="B36" s="670"/>
      <c r="C36" s="478" t="s">
        <v>1408</v>
      </c>
      <c r="D36" s="682" t="s">
        <v>1389</v>
      </c>
      <c r="E36" s="682"/>
      <c r="F36" s="93">
        <f>'СВОД Матрасы'!J182</f>
        <v>86462</v>
      </c>
      <c r="G36" s="477">
        <f>'СВОД Матрасы'!K182</f>
        <v>0.32</v>
      </c>
      <c r="H36" s="17">
        <f>'СВОД Матрасы'!L182</f>
        <v>58794.159999999996</v>
      </c>
      <c r="I36" s="815">
        <v>39671.40726</v>
      </c>
      <c r="M36" s="28"/>
    </row>
    <row r="37" spans="1:13" ht="35.25" customHeight="1" thickBot="1">
      <c r="A37" s="66" t="s">
        <v>2112</v>
      </c>
      <c r="B37" s="120" t="s">
        <v>29</v>
      </c>
      <c r="C37" s="333" t="s">
        <v>1061</v>
      </c>
      <c r="D37" s="658" t="s">
        <v>30</v>
      </c>
      <c r="E37" s="659"/>
      <c r="F37" s="260" t="s">
        <v>32</v>
      </c>
      <c r="G37" s="122" t="s">
        <v>33</v>
      </c>
      <c r="H37" s="123" t="s">
        <v>34</v>
      </c>
      <c r="I37" s="124" t="s">
        <v>31</v>
      </c>
    </row>
    <row r="38" spans="1:13" ht="30.95" customHeight="1">
      <c r="A38" s="491"/>
      <c r="B38" s="663" t="s">
        <v>1139</v>
      </c>
      <c r="C38" s="492" t="s">
        <v>1140</v>
      </c>
      <c r="D38" s="671" t="s">
        <v>116</v>
      </c>
      <c r="E38" s="160">
        <v>80</v>
      </c>
      <c r="F38" s="90">
        <f>'СВОД Матрасы'!J153</f>
        <v>27326</v>
      </c>
      <c r="G38" s="87">
        <f>'СВОД Матрасы'!K153</f>
        <v>0.32</v>
      </c>
      <c r="H38" s="22">
        <f>'СВОД Матрасы'!L153</f>
        <v>18581.679999999997</v>
      </c>
      <c r="I38" s="96">
        <v>12697.697700000001</v>
      </c>
      <c r="M38" s="28"/>
    </row>
    <row r="39" spans="1:13" ht="30.95" customHeight="1">
      <c r="A39" s="481"/>
      <c r="B39" s="663"/>
      <c r="C39" s="270" t="s">
        <v>1141</v>
      </c>
      <c r="D39" s="672"/>
      <c r="E39" s="162">
        <v>90</v>
      </c>
      <c r="F39" s="47">
        <f>'СВОД Матрасы'!J154</f>
        <v>29846</v>
      </c>
      <c r="G39" s="87">
        <f>'СВОД Матрасы'!K154</f>
        <v>0.32</v>
      </c>
      <c r="H39" s="15">
        <f>'СВОД Матрасы'!L154</f>
        <v>20295.28</v>
      </c>
      <c r="I39" s="97">
        <v>13866.819300000001</v>
      </c>
      <c r="M39" s="28"/>
    </row>
    <row r="40" spans="1:13" ht="30.95" customHeight="1">
      <c r="A40" s="481"/>
      <c r="B40" s="663"/>
      <c r="C40" s="270" t="s">
        <v>1142</v>
      </c>
      <c r="D40" s="672"/>
      <c r="E40" s="162">
        <v>120</v>
      </c>
      <c r="F40" s="47">
        <f>'СВОД Матрасы'!J155</f>
        <v>40730</v>
      </c>
      <c r="G40" s="87">
        <f>'СВОД Матрасы'!K155</f>
        <v>0.32</v>
      </c>
      <c r="H40" s="15">
        <f>'СВОД Матрасы'!L155</f>
        <v>27696.399999999998</v>
      </c>
      <c r="I40" s="97">
        <v>18922.798800000004</v>
      </c>
      <c r="M40" s="28"/>
    </row>
    <row r="41" spans="1:13" ht="30.95" customHeight="1">
      <c r="A41" s="481"/>
      <c r="B41" s="663"/>
      <c r="C41" s="270" t="s">
        <v>1143</v>
      </c>
      <c r="D41" s="672"/>
      <c r="E41" s="306">
        <v>140</v>
      </c>
      <c r="F41" s="47">
        <f>'СВОД Матрасы'!J156</f>
        <v>45344</v>
      </c>
      <c r="G41" s="87">
        <f>'СВОД Матрасы'!K156</f>
        <v>0.32</v>
      </c>
      <c r="H41" s="15">
        <f>'СВОД Матрасы'!L156</f>
        <v>30833.919999999998</v>
      </c>
      <c r="I41" s="97">
        <v>21065.87412</v>
      </c>
      <c r="M41" s="28"/>
    </row>
    <row r="42" spans="1:13" ht="30.95" customHeight="1">
      <c r="A42" s="481"/>
      <c r="B42" s="663"/>
      <c r="C42" s="270" t="s">
        <v>1144</v>
      </c>
      <c r="D42" s="672"/>
      <c r="E42" s="307">
        <v>160</v>
      </c>
      <c r="F42" s="91">
        <f>'СВОД Матрасы'!J157</f>
        <v>51959</v>
      </c>
      <c r="G42" s="87">
        <f>'СВОД Матрасы'!K157</f>
        <v>0.32</v>
      </c>
      <c r="H42" s="16">
        <f>'СВОД Матрасы'!L157</f>
        <v>35332.119999999995</v>
      </c>
      <c r="I42" s="814">
        <v>24092.390520000001</v>
      </c>
      <c r="M42" s="28"/>
    </row>
    <row r="43" spans="1:13" ht="30.95" customHeight="1">
      <c r="A43" s="481"/>
      <c r="B43" s="663"/>
      <c r="C43" s="270" t="s">
        <v>1145</v>
      </c>
      <c r="D43" s="672"/>
      <c r="E43" s="306">
        <v>180</v>
      </c>
      <c r="F43" s="47">
        <f>'СВОД Матрасы'!J158</f>
        <v>57818</v>
      </c>
      <c r="G43" s="87">
        <f>'СВОД Матрасы'!K158</f>
        <v>0.32</v>
      </c>
      <c r="H43" s="15">
        <f>'СВОД Матрасы'!L158</f>
        <v>39316.239999999998</v>
      </c>
      <c r="I43" s="97">
        <v>26856.325980000005</v>
      </c>
      <c r="M43" s="28"/>
    </row>
    <row r="44" spans="1:13" ht="30.95" customHeight="1">
      <c r="A44" s="481"/>
      <c r="B44" s="663"/>
      <c r="C44" s="478" t="s">
        <v>1146</v>
      </c>
      <c r="D44" s="680"/>
      <c r="E44" s="308">
        <v>200</v>
      </c>
      <c r="F44" s="93">
        <f>'СВОД Матрасы'!J159</f>
        <v>63158</v>
      </c>
      <c r="G44" s="477">
        <f>'СВОД Матрасы'!K159</f>
        <v>0.32</v>
      </c>
      <c r="H44" s="17">
        <f>'СВОД Матрасы'!L159</f>
        <v>42947.439999999995</v>
      </c>
      <c r="I44" s="815">
        <v>29336.466600000003</v>
      </c>
      <c r="M44" s="28"/>
    </row>
    <row r="45" spans="1:13" ht="30.95" customHeight="1">
      <c r="A45" s="481"/>
      <c r="B45" s="663"/>
      <c r="C45" s="270" t="s">
        <v>1412</v>
      </c>
      <c r="D45" s="681" t="s">
        <v>1388</v>
      </c>
      <c r="E45" s="681"/>
      <c r="F45" s="93">
        <f>'СВОД Матрасы'!J160</f>
        <v>75630</v>
      </c>
      <c r="G45" s="477">
        <f>'СВОД Матрасы'!K160</f>
        <v>0.32</v>
      </c>
      <c r="H45" s="17">
        <f>'СВОД Матрасы'!L160</f>
        <v>51428.399999999994</v>
      </c>
      <c r="I45" s="815">
        <v>35053.376940000002</v>
      </c>
      <c r="M45" s="28"/>
    </row>
    <row r="46" spans="1:13" ht="30.95" customHeight="1">
      <c r="A46" s="481"/>
      <c r="B46" s="663"/>
      <c r="C46" s="270" t="s">
        <v>1413</v>
      </c>
      <c r="D46" s="681" t="s">
        <v>1389</v>
      </c>
      <c r="E46" s="681"/>
      <c r="F46" s="93">
        <f>'СВОД Матрасы'!J161</f>
        <v>93007</v>
      </c>
      <c r="G46" s="477">
        <f>'СВОД Матрасы'!K161</f>
        <v>0.32</v>
      </c>
      <c r="H46" s="17">
        <f>'СВОД Матрасы'!L161</f>
        <v>63244.759999999995</v>
      </c>
      <c r="I46" s="815">
        <v>43107.587639999998</v>
      </c>
      <c r="M46" s="28"/>
    </row>
    <row r="47" spans="1:13" ht="30.95" customHeight="1" thickBot="1">
      <c r="A47" s="481"/>
      <c r="B47" s="663"/>
      <c r="C47" s="478" t="s">
        <v>1414</v>
      </c>
      <c r="D47" s="682" t="s">
        <v>1389</v>
      </c>
      <c r="E47" s="682"/>
      <c r="F47" s="93">
        <f>'СВОД Матрасы'!J162</f>
        <v>106567</v>
      </c>
      <c r="G47" s="477">
        <f>'СВОД Матрасы'!K162</f>
        <v>0.32</v>
      </c>
      <c r="H47" s="17">
        <f>'СВОД Матрасы'!L162</f>
        <v>72465.56</v>
      </c>
      <c r="I47" s="815">
        <v>49392.559080000006</v>
      </c>
      <c r="M47" s="28"/>
    </row>
    <row r="48" spans="1:13" ht="35.25" customHeight="1" thickBot="1">
      <c r="A48" s="66" t="s">
        <v>2113</v>
      </c>
      <c r="B48" s="120" t="s">
        <v>29</v>
      </c>
      <c r="C48" s="333" t="s">
        <v>1061</v>
      </c>
      <c r="D48" s="658" t="s">
        <v>30</v>
      </c>
      <c r="E48" s="659"/>
      <c r="F48" s="260" t="s">
        <v>32</v>
      </c>
      <c r="G48" s="122" t="s">
        <v>33</v>
      </c>
      <c r="H48" s="123" t="s">
        <v>34</v>
      </c>
      <c r="I48" s="124" t="s">
        <v>31</v>
      </c>
    </row>
    <row r="49" spans="1:13" ht="30.95" customHeight="1">
      <c r="A49" s="261"/>
      <c r="B49" s="677" t="s">
        <v>1484</v>
      </c>
      <c r="C49" s="399" t="s">
        <v>1396</v>
      </c>
      <c r="D49" s="678" t="s">
        <v>116</v>
      </c>
      <c r="E49" s="312">
        <v>80</v>
      </c>
      <c r="F49" s="293">
        <f>'СВОД Матрасы'!J193</f>
        <v>28445</v>
      </c>
      <c r="G49" s="255">
        <f>'СВОД Матрасы'!K193</f>
        <v>0.32</v>
      </c>
      <c r="H49" s="166">
        <f>'СВОД Матрасы'!L193</f>
        <v>19342.599999999999</v>
      </c>
      <c r="I49" s="813">
        <v>13213.431180000003</v>
      </c>
      <c r="M49" s="28"/>
    </row>
    <row r="50" spans="1:13" ht="30.95" customHeight="1">
      <c r="A50" s="366"/>
      <c r="B50" s="670"/>
      <c r="C50" s="270" t="s">
        <v>1397</v>
      </c>
      <c r="D50" s="672"/>
      <c r="E50" s="162">
        <v>90</v>
      </c>
      <c r="F50" s="61">
        <f>'СВОД Матрасы'!J194</f>
        <v>31764</v>
      </c>
      <c r="G50" s="41">
        <f>'СВОД Матрасы'!K194</f>
        <v>0.32</v>
      </c>
      <c r="H50" s="167">
        <f>'СВОД Матрасы'!L194</f>
        <v>21599.519999999997</v>
      </c>
      <c r="I50" s="97">
        <v>14754.97458</v>
      </c>
      <c r="M50" s="28"/>
    </row>
    <row r="51" spans="1:13" ht="30.95" customHeight="1">
      <c r="A51" s="366"/>
      <c r="B51" s="670"/>
      <c r="C51" s="270" t="s">
        <v>1398</v>
      </c>
      <c r="D51" s="672"/>
      <c r="E51" s="162">
        <v>120</v>
      </c>
      <c r="F51" s="61">
        <f>'СВОД Матрасы'!J195</f>
        <v>44036</v>
      </c>
      <c r="G51" s="41">
        <f>'СВОД Матрасы'!K195</f>
        <v>0.32</v>
      </c>
      <c r="H51" s="167">
        <f>'СВОД Матрасы'!L195</f>
        <v>29944.479999999996</v>
      </c>
      <c r="I51" s="97">
        <v>20455.385220000004</v>
      </c>
      <c r="M51" s="28"/>
    </row>
    <row r="52" spans="1:13" ht="30.95" customHeight="1">
      <c r="A52" s="366"/>
      <c r="B52" s="670"/>
      <c r="C52" s="270" t="s">
        <v>1399</v>
      </c>
      <c r="D52" s="672"/>
      <c r="E52" s="306">
        <v>140</v>
      </c>
      <c r="F52" s="61">
        <f>'СВОД Матрасы'!J196</f>
        <v>48363</v>
      </c>
      <c r="G52" s="41">
        <f>'СВОД Матрасы'!K196</f>
        <v>0.32</v>
      </c>
      <c r="H52" s="167">
        <f>'СВОД Матрасы'!L196</f>
        <v>32886.839999999997</v>
      </c>
      <c r="I52" s="97">
        <v>22465.520100000002</v>
      </c>
      <c r="M52" s="28"/>
    </row>
    <row r="53" spans="1:13" ht="30.95" customHeight="1">
      <c r="A53" s="366"/>
      <c r="B53" s="670"/>
      <c r="C53" s="270" t="s">
        <v>1400</v>
      </c>
      <c r="D53" s="672"/>
      <c r="E53" s="307">
        <v>160</v>
      </c>
      <c r="F53" s="65">
        <f>'СВОД Матрасы'!J197</f>
        <v>55151</v>
      </c>
      <c r="G53" s="493">
        <f>'СВОД Матрасы'!K197</f>
        <v>0.32</v>
      </c>
      <c r="H53" s="173">
        <f>'СВОД Матрасы'!L197</f>
        <v>37502.679999999993</v>
      </c>
      <c r="I53" s="814">
        <v>25618.848480000004</v>
      </c>
      <c r="M53" s="28"/>
    </row>
    <row r="54" spans="1:13" ht="30.95" customHeight="1">
      <c r="A54" s="366"/>
      <c r="B54" s="670"/>
      <c r="C54" s="270" t="s">
        <v>1401</v>
      </c>
      <c r="D54" s="672"/>
      <c r="E54" s="306">
        <v>180</v>
      </c>
      <c r="F54" s="61">
        <f>'СВОД Матрасы'!J198</f>
        <v>61643</v>
      </c>
      <c r="G54" s="41">
        <f>'СВОД Матрасы'!K198</f>
        <v>0.32</v>
      </c>
      <c r="H54" s="167">
        <f>'СВОД Матрасы'!L198</f>
        <v>41917.24</v>
      </c>
      <c r="I54" s="97">
        <v>28634.522220000006</v>
      </c>
      <c r="M54" s="28"/>
    </row>
    <row r="55" spans="1:13" ht="30.95" customHeight="1" thickBot="1">
      <c r="A55" s="367"/>
      <c r="B55" s="676"/>
      <c r="C55" s="400" t="s">
        <v>1402</v>
      </c>
      <c r="D55" s="679"/>
      <c r="E55" s="309">
        <v>200</v>
      </c>
      <c r="F55" s="62">
        <f>'СВОД Матрасы'!J199</f>
        <v>68280</v>
      </c>
      <c r="G55" s="42">
        <f>'СВОД Матрасы'!K199</f>
        <v>0.32</v>
      </c>
      <c r="H55" s="230">
        <f>'СВОД Матрасы'!L199</f>
        <v>46430.399999999994</v>
      </c>
      <c r="I55" s="98">
        <v>31717.137600000002</v>
      </c>
      <c r="M55" s="28"/>
    </row>
    <row r="56" spans="1:13">
      <c r="A56" s="391" t="s">
        <v>1083</v>
      </c>
      <c r="B56" s="391"/>
      <c r="C56" s="29"/>
      <c r="D56" s="29"/>
      <c r="E56" s="29"/>
      <c r="F56" s="29"/>
      <c r="G56" s="29"/>
      <c r="H56" s="29"/>
      <c r="I56" s="29"/>
      <c r="M56" s="28"/>
    </row>
    <row r="57" spans="1:13">
      <c r="A57" s="391" t="s">
        <v>1084</v>
      </c>
      <c r="B57" s="391"/>
      <c r="C57" s="29"/>
      <c r="D57" s="29"/>
      <c r="E57" s="29"/>
      <c r="F57" s="29"/>
      <c r="G57" s="29"/>
      <c r="H57" s="29"/>
      <c r="I57" s="29"/>
      <c r="M57" s="28"/>
    </row>
    <row r="58" spans="1:13">
      <c r="A58" s="391" t="s">
        <v>1085</v>
      </c>
      <c r="B58" s="393" t="s">
        <v>1086</v>
      </c>
      <c r="C58" s="29"/>
      <c r="D58" s="29"/>
      <c r="E58" s="29"/>
      <c r="F58" s="29"/>
      <c r="G58" s="29"/>
      <c r="H58" s="29"/>
      <c r="I58" s="29"/>
      <c r="M58" s="28"/>
    </row>
    <row r="59" spans="1:13">
      <c r="A59" s="391" t="s">
        <v>1299</v>
      </c>
      <c r="B59" s="393"/>
      <c r="C59" s="67"/>
      <c r="D59" s="19"/>
      <c r="E59" s="9"/>
      <c r="F59" s="20"/>
      <c r="G59" s="13"/>
      <c r="H59" s="9"/>
      <c r="I59" s="9"/>
    </row>
    <row r="60" spans="1:13">
      <c r="A60" s="391" t="s">
        <v>1307</v>
      </c>
      <c r="B60" s="393"/>
      <c r="C60" s="67"/>
      <c r="D60" s="19"/>
      <c r="E60" s="9"/>
      <c r="F60" s="20"/>
      <c r="G60" s="13"/>
      <c r="H60" s="9"/>
      <c r="I60" s="9"/>
    </row>
    <row r="61" spans="1:13">
      <c r="A61" s="80" t="str">
        <f>Контакты!$B$10</f>
        <v>почта для приёма заказов</v>
      </c>
      <c r="B61" s="29" t="str">
        <f>Контакты!$C$10</f>
        <v>хххх@ххх.ru</v>
      </c>
      <c r="C61" s="29"/>
      <c r="D61" s="29"/>
      <c r="E61" s="29"/>
      <c r="F61" s="29"/>
      <c r="G61" s="29"/>
      <c r="H61" s="29"/>
      <c r="I61" s="29"/>
    </row>
    <row r="62" spans="1:13">
      <c r="A62" s="80" t="str">
        <f>Контакты!$B$12</f>
        <v>номер телефона службы сервиса</v>
      </c>
      <c r="B62" s="29">
        <f>Контакты!$C$12</f>
        <v>8800</v>
      </c>
      <c r="C62" s="29"/>
      <c r="D62" s="29"/>
      <c r="E62" s="29"/>
      <c r="F62" s="29"/>
      <c r="G62" s="29"/>
      <c r="H62" s="29"/>
      <c r="I62" s="29"/>
    </row>
    <row r="63" spans="1:13">
      <c r="A63" s="9"/>
      <c r="B63" s="9"/>
      <c r="C63" s="29"/>
      <c r="D63" s="29"/>
      <c r="E63" s="29"/>
      <c r="F63" s="29"/>
      <c r="G63" s="29"/>
      <c r="H63" s="29"/>
      <c r="I63" s="29"/>
    </row>
    <row r="64" spans="1:13">
      <c r="G64" s="36"/>
    </row>
  </sheetData>
  <mergeCells count="28">
    <mergeCell ref="B27:B36"/>
    <mergeCell ref="D48:E48"/>
    <mergeCell ref="B49:B55"/>
    <mergeCell ref="D49:D55"/>
    <mergeCell ref="D25:E25"/>
    <mergeCell ref="D34:E34"/>
    <mergeCell ref="D35:E35"/>
    <mergeCell ref="D36:E36"/>
    <mergeCell ref="D45:E45"/>
    <mergeCell ref="D46:E46"/>
    <mergeCell ref="D47:E47"/>
    <mergeCell ref="B38:B47"/>
    <mergeCell ref="D37:E37"/>
    <mergeCell ref="D38:D44"/>
    <mergeCell ref="D27:D33"/>
    <mergeCell ref="D16:D22"/>
    <mergeCell ref="D26:E26"/>
    <mergeCell ref="B5:B14"/>
    <mergeCell ref="B16:B25"/>
    <mergeCell ref="D12:E12"/>
    <mergeCell ref="D13:E13"/>
    <mergeCell ref="D14:E14"/>
    <mergeCell ref="D23:E23"/>
    <mergeCell ref="D24:E24"/>
    <mergeCell ref="D15:E15"/>
    <mergeCell ref="A2:I2"/>
    <mergeCell ref="D4:E4"/>
    <mergeCell ref="D5:D11"/>
  </mergeCells>
  <hyperlinks>
    <hyperlink ref="I1" location="Содержание!A1" display="К СОДЕРЖАНИЮ &gt;&gt;&gt;" xr:uid="{00000000-0004-0000-0900-000000000000}"/>
    <hyperlink ref="B3" r:id="rId1" xr:uid="{00000000-0004-0000-0900-000001000000}"/>
    <hyperlink ref="B58" r:id="rId2" xr:uid="{00000000-0004-0000-0900-000002000000}"/>
  </hyperlinks>
  <pageMargins left="0.70866141732283472" right="0.70866141732283472" top="0.74803149606299213" bottom="0.74803149606299213" header="0.31496062992125984" footer="0.31496062992125984"/>
  <pageSetup paperSize="9" scale="38" fitToHeight="2" orientation="landscape" r:id="rId3"/>
  <rowBreaks count="1" manualBreakCount="1">
    <brk id="63" max="9" man="1"/>
  </row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M52"/>
  <sheetViews>
    <sheetView view="pageBreakPreview" zoomScale="70" zoomScaleNormal="100" zoomScaleSheetLayoutView="70" workbookViewId="0">
      <selection activeCell="R6" sqref="R6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40.28515625" style="6" customWidth="1"/>
    <col min="4" max="4" width="5.5703125" style="6" customWidth="1"/>
    <col min="5" max="5" width="10" style="6" customWidth="1"/>
    <col min="6" max="6" width="16.5703125" style="89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19" t="str">
        <f>'Moms Love'!A1</f>
        <v>с 01.04 по 07.04.2026 г. включительно</v>
      </c>
      <c r="B1" s="9"/>
      <c r="C1" s="9"/>
      <c r="D1" s="9"/>
      <c r="E1" s="9"/>
      <c r="G1" s="24"/>
      <c r="H1" s="19"/>
      <c r="I1" s="153"/>
    </row>
    <row r="2" spans="1:13" ht="54" customHeight="1" thickBot="1">
      <c r="A2" s="668" t="s">
        <v>2127</v>
      </c>
      <c r="B2" s="669"/>
      <c r="C2" s="669"/>
      <c r="D2" s="669"/>
      <c r="E2" s="669"/>
      <c r="F2" s="669"/>
      <c r="G2" s="669"/>
      <c r="H2" s="669"/>
      <c r="I2" s="669"/>
    </row>
    <row r="3" spans="1:13" ht="36.75" customHeight="1" thickBot="1">
      <c r="A3" s="398" t="s">
        <v>1066</v>
      </c>
      <c r="B3" s="440" t="s">
        <v>1147</v>
      </c>
      <c r="C3" s="440"/>
      <c r="D3" s="441"/>
      <c r="E3" s="441"/>
      <c r="F3" s="441"/>
      <c r="G3" s="441"/>
      <c r="H3" s="441"/>
      <c r="I3" s="629"/>
    </row>
    <row r="4" spans="1:13" ht="35.25" customHeight="1" thickBot="1">
      <c r="A4" s="66" t="s">
        <v>2114</v>
      </c>
      <c r="B4" s="120" t="s">
        <v>29</v>
      </c>
      <c r="C4" s="333" t="s">
        <v>1061</v>
      </c>
      <c r="D4" s="658" t="s">
        <v>30</v>
      </c>
      <c r="E4" s="659"/>
      <c r="F4" s="260" t="s">
        <v>32</v>
      </c>
      <c r="G4" s="122" t="s">
        <v>33</v>
      </c>
      <c r="H4" s="123" t="s">
        <v>34</v>
      </c>
      <c r="I4" s="124" t="s">
        <v>31</v>
      </c>
    </row>
    <row r="5" spans="1:13" ht="29.1" customHeight="1">
      <c r="A5" s="310"/>
      <c r="B5" s="670" t="s">
        <v>1148</v>
      </c>
      <c r="C5" s="270" t="s">
        <v>1149</v>
      </c>
      <c r="D5" s="671" t="s">
        <v>116</v>
      </c>
      <c r="E5" s="160">
        <v>80</v>
      </c>
      <c r="F5" s="90">
        <f>'СВОД Матрасы'!J146</f>
        <v>15959</v>
      </c>
      <c r="G5" s="87">
        <f>'СВОД Матрасы'!K146</f>
        <v>0.17</v>
      </c>
      <c r="H5" s="22">
        <f>'СВОД Матрасы'!L146</f>
        <v>13245.97</v>
      </c>
      <c r="I5" s="96">
        <v>8858.4532200000012</v>
      </c>
      <c r="M5" s="28"/>
    </row>
    <row r="6" spans="1:13" ht="29.1" customHeight="1">
      <c r="A6" s="366"/>
      <c r="B6" s="670"/>
      <c r="C6" s="270" t="s">
        <v>1150</v>
      </c>
      <c r="D6" s="672"/>
      <c r="E6" s="162">
        <v>90</v>
      </c>
      <c r="F6" s="47">
        <f>'СВОД Матрасы'!J147</f>
        <v>17806</v>
      </c>
      <c r="G6" s="87">
        <f>'СВОД Матрасы'!K147</f>
        <v>0.17</v>
      </c>
      <c r="H6" s="15">
        <f>'СВОД Матрасы'!L147</f>
        <v>14778.98</v>
      </c>
      <c r="I6" s="97">
        <v>9876.7204199999996</v>
      </c>
      <c r="M6" s="28"/>
    </row>
    <row r="7" spans="1:13" ht="29.1" customHeight="1">
      <c r="A7" s="366"/>
      <c r="B7" s="670"/>
      <c r="C7" s="270" t="s">
        <v>1151</v>
      </c>
      <c r="D7" s="672"/>
      <c r="E7" s="162">
        <v>120</v>
      </c>
      <c r="F7" s="47">
        <f>'СВОД Матрасы'!J148</f>
        <v>23359</v>
      </c>
      <c r="G7" s="87">
        <f>'СВОД Матрасы'!K148</f>
        <v>0.17</v>
      </c>
      <c r="H7" s="15">
        <f>'СВОД Матрасы'!L148</f>
        <v>19387.969999999998</v>
      </c>
      <c r="I7" s="97">
        <v>12961.221480000002</v>
      </c>
      <c r="M7" s="28"/>
    </row>
    <row r="8" spans="1:13" ht="29.1" customHeight="1">
      <c r="A8" s="366"/>
      <c r="B8" s="670"/>
      <c r="C8" s="270" t="s">
        <v>1152</v>
      </c>
      <c r="D8" s="672"/>
      <c r="E8" s="306">
        <v>140</v>
      </c>
      <c r="F8" s="47">
        <f>'СВОД Матрасы'!J149</f>
        <v>26529</v>
      </c>
      <c r="G8" s="87">
        <f>'СВОД Матрасы'!K149</f>
        <v>0.17</v>
      </c>
      <c r="H8" s="15">
        <f>'СВОД Матрасы'!L149</f>
        <v>22019.07</v>
      </c>
      <c r="I8" s="97">
        <v>14721.975180000003</v>
      </c>
      <c r="M8" s="28"/>
    </row>
    <row r="9" spans="1:13" ht="29.1" customHeight="1">
      <c r="A9" s="366"/>
      <c r="B9" s="670"/>
      <c r="C9" s="270" t="s">
        <v>1153</v>
      </c>
      <c r="D9" s="672"/>
      <c r="E9" s="307">
        <v>160</v>
      </c>
      <c r="F9" s="91">
        <f>'СВОД Матрасы'!J150</f>
        <v>30305</v>
      </c>
      <c r="G9" s="87">
        <f>'СВОД Матрасы'!K150</f>
        <v>0.17</v>
      </c>
      <c r="H9" s="16">
        <f>'СВОД Матрасы'!L150</f>
        <v>25153.149999999998</v>
      </c>
      <c r="I9" s="814">
        <v>16783.494840000003</v>
      </c>
      <c r="M9" s="28"/>
    </row>
    <row r="10" spans="1:13" ht="29.1" customHeight="1">
      <c r="A10" s="366"/>
      <c r="B10" s="670"/>
      <c r="C10" s="270" t="s">
        <v>1154</v>
      </c>
      <c r="D10" s="672"/>
      <c r="E10" s="306">
        <v>180</v>
      </c>
      <c r="F10" s="47">
        <f>'СВОД Матрасы'!J151</f>
        <v>33779</v>
      </c>
      <c r="G10" s="87">
        <f>'СВОД Матрасы'!K151</f>
        <v>0.17</v>
      </c>
      <c r="H10" s="15">
        <f>'СВОД Матрасы'!L151</f>
        <v>28036.57</v>
      </c>
      <c r="I10" s="97">
        <v>18739.416420000001</v>
      </c>
      <c r="M10" s="28"/>
    </row>
    <row r="11" spans="1:13" ht="29.1" customHeight="1" thickBot="1">
      <c r="A11" s="366"/>
      <c r="B11" s="676"/>
      <c r="C11" s="270" t="s">
        <v>1155</v>
      </c>
      <c r="D11" s="680"/>
      <c r="E11" s="308">
        <v>200</v>
      </c>
      <c r="F11" s="93">
        <f>'СВОД Матрасы'!J152</f>
        <v>37430</v>
      </c>
      <c r="G11" s="87">
        <f>'СВОД Матрасы'!K152</f>
        <v>0.17</v>
      </c>
      <c r="H11" s="17">
        <f>'СВОД Матрасы'!L152</f>
        <v>31066.899999999998</v>
      </c>
      <c r="I11" s="815">
        <v>20766.993840000006</v>
      </c>
      <c r="M11" s="28"/>
    </row>
    <row r="12" spans="1:13" ht="46.15" customHeight="1" thickBot="1">
      <c r="A12" s="66" t="s">
        <v>2115</v>
      </c>
      <c r="B12" s="120" t="s">
        <v>29</v>
      </c>
      <c r="C12" s="333"/>
      <c r="D12" s="658" t="s">
        <v>30</v>
      </c>
      <c r="E12" s="659"/>
      <c r="F12" s="260" t="s">
        <v>32</v>
      </c>
      <c r="G12" s="122" t="s">
        <v>33</v>
      </c>
      <c r="H12" s="123" t="s">
        <v>34</v>
      </c>
      <c r="I12" s="124" t="s">
        <v>31</v>
      </c>
    </row>
    <row r="13" spans="1:13" ht="28.15" customHeight="1">
      <c r="A13" s="310"/>
      <c r="B13" s="670" t="s">
        <v>1156</v>
      </c>
      <c r="C13" s="270" t="s">
        <v>1157</v>
      </c>
      <c r="D13" s="671" t="s">
        <v>116</v>
      </c>
      <c r="E13" s="160">
        <v>80</v>
      </c>
      <c r="F13" s="90">
        <f>'СВОД Матрасы'!J111</f>
        <v>17640</v>
      </c>
      <c r="G13" s="87">
        <f>'СВОД Матрасы'!K111</f>
        <v>0.17</v>
      </c>
      <c r="H13" s="22">
        <f>'СВОД Матрасы'!L111</f>
        <v>14641.199999999999</v>
      </c>
      <c r="I13" s="96">
        <v>9623.5678800000023</v>
      </c>
      <c r="M13" s="28"/>
    </row>
    <row r="14" spans="1:13" ht="28.15" customHeight="1">
      <c r="A14" s="366"/>
      <c r="B14" s="670"/>
      <c r="C14" s="270" t="s">
        <v>1158</v>
      </c>
      <c r="D14" s="672"/>
      <c r="E14" s="162">
        <v>90</v>
      </c>
      <c r="F14" s="47">
        <f>'СВОД Матрасы'!J112</f>
        <v>19680</v>
      </c>
      <c r="G14" s="87">
        <f>'СВОД Матрасы'!K112</f>
        <v>0.17</v>
      </c>
      <c r="H14" s="15">
        <f>'СВОД Матрасы'!L112</f>
        <v>16334.4</v>
      </c>
      <c r="I14" s="97">
        <v>10737.53334</v>
      </c>
      <c r="M14" s="28"/>
    </row>
    <row r="15" spans="1:13" ht="28.15" customHeight="1">
      <c r="A15" s="366"/>
      <c r="B15" s="670"/>
      <c r="C15" s="270" t="s">
        <v>1159</v>
      </c>
      <c r="D15" s="672"/>
      <c r="E15" s="162">
        <v>120</v>
      </c>
      <c r="F15" s="47">
        <f>'СВОД Матрасы'!J113</f>
        <v>26019</v>
      </c>
      <c r="G15" s="87">
        <f>'СВОД Матрасы'!K113</f>
        <v>0.17</v>
      </c>
      <c r="H15" s="15">
        <f>'СВОД Матрасы'!L113</f>
        <v>21595.77</v>
      </c>
      <c r="I15" s="97">
        <v>14196.813300000002</v>
      </c>
      <c r="M15" s="28"/>
    </row>
    <row r="16" spans="1:13" ht="28.15" customHeight="1">
      <c r="A16" s="366"/>
      <c r="B16" s="670"/>
      <c r="C16" s="270" t="s">
        <v>1160</v>
      </c>
      <c r="D16" s="672"/>
      <c r="E16" s="306">
        <v>140</v>
      </c>
      <c r="F16" s="47">
        <f>'СВОД Матрасы'!J114</f>
        <v>29423</v>
      </c>
      <c r="G16" s="87">
        <f>'СВОД Матрасы'!K114</f>
        <v>0.17</v>
      </c>
      <c r="H16" s="15">
        <f>'СВОД Матрасы'!L114</f>
        <v>24421.09</v>
      </c>
      <c r="I16" s="97">
        <v>16055.622360000001</v>
      </c>
      <c r="M16" s="28"/>
    </row>
    <row r="17" spans="1:13" ht="28.15" customHeight="1">
      <c r="A17" s="366"/>
      <c r="B17" s="670"/>
      <c r="C17" s="270" t="s">
        <v>1161</v>
      </c>
      <c r="D17" s="672"/>
      <c r="E17" s="307">
        <v>160</v>
      </c>
      <c r="F17" s="91">
        <f>'СВОД Матрасы'!J115</f>
        <v>33061</v>
      </c>
      <c r="G17" s="87">
        <f>'СВОД Матрасы'!K115</f>
        <v>0.17</v>
      </c>
      <c r="H17" s="16">
        <f>'СВОД Матрасы'!L115</f>
        <v>27440.629999999997</v>
      </c>
      <c r="I17" s="814">
        <v>18001.172700000003</v>
      </c>
      <c r="M17" s="28"/>
    </row>
    <row r="18" spans="1:13" ht="28.15" customHeight="1">
      <c r="A18" s="366"/>
      <c r="B18" s="670"/>
      <c r="C18" s="270" t="s">
        <v>1162</v>
      </c>
      <c r="D18" s="672"/>
      <c r="E18" s="306">
        <v>180</v>
      </c>
      <c r="F18" s="47">
        <f>'СВОД Матрасы'!J116</f>
        <v>37500</v>
      </c>
      <c r="G18" s="87">
        <f>'СВОД Матрасы'!K116</f>
        <v>0.17</v>
      </c>
      <c r="H18" s="15">
        <f>'СВОД Матрасы'!L116</f>
        <v>31125</v>
      </c>
      <c r="I18" s="97">
        <v>20456.328060000003</v>
      </c>
      <c r="M18" s="28"/>
    </row>
    <row r="19" spans="1:13" ht="28.15" customHeight="1" thickBot="1">
      <c r="A19" s="367"/>
      <c r="B19" s="676"/>
      <c r="C19" s="270" t="s">
        <v>1163</v>
      </c>
      <c r="D19" s="680"/>
      <c r="E19" s="309">
        <v>200</v>
      </c>
      <c r="F19" s="92">
        <f>'СВОД Матрасы'!J117</f>
        <v>41579</v>
      </c>
      <c r="G19" s="87">
        <f>'СВОД Матрасы'!K117</f>
        <v>0.17</v>
      </c>
      <c r="H19" s="18">
        <f>'СВОД Матрасы'!L117</f>
        <v>34510.57</v>
      </c>
      <c r="I19" s="98">
        <v>22687.558919999999</v>
      </c>
      <c r="M19" s="28"/>
    </row>
    <row r="20" spans="1:13" ht="35.25" customHeight="1" thickBot="1">
      <c r="A20" s="66" t="s">
        <v>2116</v>
      </c>
      <c r="B20" s="120" t="s">
        <v>29</v>
      </c>
      <c r="C20" s="333"/>
      <c r="D20" s="658" t="s">
        <v>30</v>
      </c>
      <c r="E20" s="659"/>
      <c r="F20" s="260" t="s">
        <v>32</v>
      </c>
      <c r="G20" s="122" t="s">
        <v>33</v>
      </c>
      <c r="H20" s="123" t="s">
        <v>34</v>
      </c>
      <c r="I20" s="124" t="s">
        <v>31</v>
      </c>
    </row>
    <row r="21" spans="1:13" ht="27.4" customHeight="1">
      <c r="A21" s="310"/>
      <c r="B21" s="670" t="s">
        <v>1164</v>
      </c>
      <c r="C21" s="270" t="s">
        <v>1165</v>
      </c>
      <c r="D21" s="671" t="s">
        <v>116</v>
      </c>
      <c r="E21" s="160">
        <v>80</v>
      </c>
      <c r="F21" s="90">
        <f>'СВОД Матрасы'!J139</f>
        <v>19639</v>
      </c>
      <c r="G21" s="87">
        <f>'СВОД Матрасы'!K139</f>
        <v>0.22</v>
      </c>
      <c r="H21" s="22">
        <f>'СВОД Матрасы'!L139</f>
        <v>15318.42</v>
      </c>
      <c r="I21" s="96">
        <v>10122.74928</v>
      </c>
      <c r="M21" s="28"/>
    </row>
    <row r="22" spans="1:13" ht="27.4" customHeight="1">
      <c r="A22" s="366"/>
      <c r="B22" s="670"/>
      <c r="C22" s="270" t="s">
        <v>1166</v>
      </c>
      <c r="D22" s="672"/>
      <c r="E22" s="162">
        <v>90</v>
      </c>
      <c r="F22" s="47">
        <f>'СВОД Матрасы'!J140</f>
        <v>21926</v>
      </c>
      <c r="G22" s="87">
        <f>'СВОД Матрасы'!K140</f>
        <v>0.22</v>
      </c>
      <c r="H22" s="15">
        <f>'СВОД Матрасы'!L140</f>
        <v>17102.28</v>
      </c>
      <c r="I22" s="97">
        <v>11300.38263</v>
      </c>
      <c r="M22" s="28"/>
    </row>
    <row r="23" spans="1:13" ht="27.4" customHeight="1">
      <c r="A23" s="366"/>
      <c r="B23" s="670"/>
      <c r="C23" s="270" t="s">
        <v>1167</v>
      </c>
      <c r="D23" s="672"/>
      <c r="E23" s="162">
        <v>120</v>
      </c>
      <c r="F23" s="47">
        <f>'СВОД Матрасы'!J141</f>
        <v>28610</v>
      </c>
      <c r="G23" s="87">
        <f>'СВОД Матрасы'!K141</f>
        <v>0.22</v>
      </c>
      <c r="H23" s="15">
        <f>'СВОД Матрасы'!L141</f>
        <v>22315.8</v>
      </c>
      <c r="I23" s="97">
        <v>14741.5653</v>
      </c>
      <c r="M23" s="28"/>
    </row>
    <row r="24" spans="1:13" ht="27.4" customHeight="1">
      <c r="A24" s="366"/>
      <c r="B24" s="670"/>
      <c r="C24" s="270" t="s">
        <v>1168</v>
      </c>
      <c r="D24" s="672"/>
      <c r="E24" s="306">
        <v>140</v>
      </c>
      <c r="F24" s="47">
        <f>'СВОД Матрасы'!J142</f>
        <v>33282</v>
      </c>
      <c r="G24" s="87">
        <f>'СВОД Матрасы'!K142</f>
        <v>0.22</v>
      </c>
      <c r="H24" s="15">
        <f>'СВОД Матрасы'!L142</f>
        <v>25959.96</v>
      </c>
      <c r="I24" s="97">
        <v>17148.47868</v>
      </c>
      <c r="M24" s="28"/>
    </row>
    <row r="25" spans="1:13" ht="27.4" customHeight="1">
      <c r="A25" s="366"/>
      <c r="B25" s="670"/>
      <c r="C25" s="270" t="s">
        <v>1169</v>
      </c>
      <c r="D25" s="672"/>
      <c r="E25" s="307">
        <v>160</v>
      </c>
      <c r="F25" s="91">
        <f>'СВОД Матрасы'!J143</f>
        <v>37196</v>
      </c>
      <c r="G25" s="87">
        <f>'СВОД Матрасы'!K143</f>
        <v>0.22</v>
      </c>
      <c r="H25" s="16">
        <f>'СВОД Матрасы'!L143</f>
        <v>29012.880000000001</v>
      </c>
      <c r="I25" s="814">
        <v>19161.363510000003</v>
      </c>
      <c r="M25" s="28"/>
    </row>
    <row r="26" spans="1:13" ht="27.4" customHeight="1">
      <c r="A26" s="366"/>
      <c r="B26" s="670"/>
      <c r="C26" s="270" t="s">
        <v>1170</v>
      </c>
      <c r="D26" s="672"/>
      <c r="E26" s="306">
        <v>180</v>
      </c>
      <c r="F26" s="47">
        <f>'СВОД Матрасы'!J144</f>
        <v>41854</v>
      </c>
      <c r="G26" s="87">
        <f>'СВОД Матрасы'!K144</f>
        <v>0.22</v>
      </c>
      <c r="H26" s="15">
        <f>'СВОД Матрасы'!L144</f>
        <v>32646.120000000003</v>
      </c>
      <c r="I26" s="97">
        <v>21567.83166</v>
      </c>
      <c r="M26" s="28"/>
    </row>
    <row r="27" spans="1:13" ht="27.4" customHeight="1" thickBot="1">
      <c r="A27" s="366"/>
      <c r="B27" s="676"/>
      <c r="C27" s="270" t="s">
        <v>1171</v>
      </c>
      <c r="D27" s="680"/>
      <c r="E27" s="308">
        <v>200</v>
      </c>
      <c r="F27" s="93">
        <f>'СВОД Матрасы'!J145</f>
        <v>46430</v>
      </c>
      <c r="G27" s="87">
        <f>'СВОД Матрасы'!K145</f>
        <v>0.22</v>
      </c>
      <c r="H27" s="17">
        <f>'СВОД Матрасы'!L145</f>
        <v>36215.4</v>
      </c>
      <c r="I27" s="815">
        <v>23927.995889999998</v>
      </c>
      <c r="M27" s="28"/>
    </row>
    <row r="28" spans="1:13" ht="35.25" customHeight="1" thickBot="1">
      <c r="A28" s="66" t="s">
        <v>2117</v>
      </c>
      <c r="B28" s="120" t="s">
        <v>29</v>
      </c>
      <c r="C28" s="333"/>
      <c r="D28" s="658" t="s">
        <v>30</v>
      </c>
      <c r="E28" s="659"/>
      <c r="F28" s="260" t="s">
        <v>32</v>
      </c>
      <c r="G28" s="122" t="s">
        <v>33</v>
      </c>
      <c r="H28" s="123" t="s">
        <v>34</v>
      </c>
      <c r="I28" s="124" t="s">
        <v>31</v>
      </c>
    </row>
    <row r="29" spans="1:13" ht="28.9" customHeight="1">
      <c r="A29" s="261"/>
      <c r="B29" s="677" t="s">
        <v>1461</v>
      </c>
      <c r="C29" s="270" t="s">
        <v>1172</v>
      </c>
      <c r="D29" s="678" t="s">
        <v>116</v>
      </c>
      <c r="E29" s="312">
        <v>80</v>
      </c>
      <c r="F29" s="340">
        <f>'СВОД Матрасы'!J118</f>
        <v>21293</v>
      </c>
      <c r="G29" s="279">
        <f>'СВОД Матрасы'!K118</f>
        <v>0.22</v>
      </c>
      <c r="H29" s="35">
        <f>'СВОД Матрасы'!L118</f>
        <v>16608.54</v>
      </c>
      <c r="I29" s="813">
        <v>10974.474270000001</v>
      </c>
      <c r="M29" s="28"/>
    </row>
    <row r="30" spans="1:13" ht="28.9" customHeight="1">
      <c r="A30" s="366"/>
      <c r="B30" s="670"/>
      <c r="C30" s="270" t="s">
        <v>1173</v>
      </c>
      <c r="D30" s="672"/>
      <c r="E30" s="162">
        <v>90</v>
      </c>
      <c r="F30" s="47">
        <f>'СВОД Матрасы'!J119</f>
        <v>23759</v>
      </c>
      <c r="G30" s="87">
        <f>'СВОД Матрасы'!K119</f>
        <v>0.22</v>
      </c>
      <c r="H30" s="15">
        <f>'СВОД Матрасы'!L119</f>
        <v>18532.02</v>
      </c>
      <c r="I30" s="97">
        <v>12239.817930000001</v>
      </c>
      <c r="M30" s="28"/>
    </row>
    <row r="31" spans="1:13" ht="28.9" customHeight="1">
      <c r="A31" s="366"/>
      <c r="B31" s="670"/>
      <c r="C31" s="270" t="s">
        <v>1174</v>
      </c>
      <c r="D31" s="672"/>
      <c r="E31" s="162">
        <v>120</v>
      </c>
      <c r="F31" s="47">
        <f>'СВОД Матрасы'!J120</f>
        <v>31436</v>
      </c>
      <c r="G31" s="87">
        <f>'СВОД Матрасы'!K120</f>
        <v>0.22</v>
      </c>
      <c r="H31" s="15">
        <f>'СВОД Матрасы'!L120</f>
        <v>24520.080000000002</v>
      </c>
      <c r="I31" s="97">
        <v>16201.029240000002</v>
      </c>
      <c r="M31" s="28"/>
    </row>
    <row r="32" spans="1:13" ht="28.9" customHeight="1">
      <c r="A32" s="366"/>
      <c r="B32" s="670"/>
      <c r="C32" s="270" t="s">
        <v>1175</v>
      </c>
      <c r="D32" s="672"/>
      <c r="E32" s="306">
        <v>140</v>
      </c>
      <c r="F32" s="47">
        <f>'СВОД Матрасы'!J121</f>
        <v>35515</v>
      </c>
      <c r="G32" s="87">
        <f>'СВОД Матрасы'!K121</f>
        <v>0.22</v>
      </c>
      <c r="H32" s="15">
        <f>'СВОД Матрасы'!L121</f>
        <v>27701.7</v>
      </c>
      <c r="I32" s="97">
        <v>18298.953000000001</v>
      </c>
      <c r="M32" s="28"/>
    </row>
    <row r="33" spans="1:13" ht="28.9" customHeight="1">
      <c r="A33" s="366"/>
      <c r="B33" s="670"/>
      <c r="C33" s="270" t="s">
        <v>1176</v>
      </c>
      <c r="D33" s="672"/>
      <c r="E33" s="307">
        <v>160</v>
      </c>
      <c r="F33" s="91">
        <f>'СВОД Матрасы'!J122</f>
        <v>39953</v>
      </c>
      <c r="G33" s="87">
        <f>'СВОД Матрасы'!K122</f>
        <v>0.22</v>
      </c>
      <c r="H33" s="16">
        <f>'СВОД Матрасы'!L122</f>
        <v>31163.34</v>
      </c>
      <c r="I33" s="814">
        <v>20580.311519999999</v>
      </c>
      <c r="M33" s="28"/>
    </row>
    <row r="34" spans="1:13" ht="28.9" customHeight="1">
      <c r="A34" s="366"/>
      <c r="B34" s="670"/>
      <c r="C34" s="270" t="s">
        <v>1177</v>
      </c>
      <c r="D34" s="672"/>
      <c r="E34" s="306">
        <v>180</v>
      </c>
      <c r="F34" s="47">
        <f>'СВОД Матрасы'!J123</f>
        <v>45230</v>
      </c>
      <c r="G34" s="87">
        <f>'СВОД Матрасы'!K123</f>
        <v>0.22</v>
      </c>
      <c r="H34" s="15">
        <f>'СВОД Матрасы'!L123</f>
        <v>35279.4</v>
      </c>
      <c r="I34" s="97">
        <v>23308.235730000004</v>
      </c>
      <c r="M34" s="28"/>
    </row>
    <row r="35" spans="1:13" ht="28.9" customHeight="1" thickBot="1">
      <c r="A35" s="367"/>
      <c r="B35" s="676"/>
      <c r="C35" s="270" t="s">
        <v>1178</v>
      </c>
      <c r="D35" s="679"/>
      <c r="E35" s="309">
        <v>200</v>
      </c>
      <c r="F35" s="92">
        <f>'СВОД Матрасы'!J124</f>
        <v>50096</v>
      </c>
      <c r="G35" s="106">
        <f>'СВОД Матрасы'!K124</f>
        <v>0.22</v>
      </c>
      <c r="H35" s="18">
        <f>'СВОД Матрасы'!L124</f>
        <v>39074.880000000005</v>
      </c>
      <c r="I35" s="98">
        <v>25816.661550000001</v>
      </c>
      <c r="M35" s="28"/>
    </row>
    <row r="36" spans="1:13" ht="35.25" customHeight="1" thickBot="1">
      <c r="A36" s="66" t="s">
        <v>2118</v>
      </c>
      <c r="B36" s="120" t="s">
        <v>29</v>
      </c>
      <c r="C36" s="333"/>
      <c r="D36" s="658" t="s">
        <v>30</v>
      </c>
      <c r="E36" s="659"/>
      <c r="F36" s="260" t="s">
        <v>32</v>
      </c>
      <c r="G36" s="122" t="s">
        <v>33</v>
      </c>
      <c r="H36" s="123" t="s">
        <v>34</v>
      </c>
      <c r="I36" s="124" t="s">
        <v>31</v>
      </c>
    </row>
    <row r="37" spans="1:13" ht="32.65" customHeight="1">
      <c r="A37" s="261"/>
      <c r="B37" s="677" t="s">
        <v>1179</v>
      </c>
      <c r="C37" s="399" t="s">
        <v>1180</v>
      </c>
      <c r="D37" s="678" t="s">
        <v>116</v>
      </c>
      <c r="E37" s="312">
        <v>80</v>
      </c>
      <c r="F37" s="340">
        <f>'СВОД Матрасы'!J132</f>
        <v>23619</v>
      </c>
      <c r="G37" s="279">
        <f>'СВОД Матрасы'!K132</f>
        <v>0.22</v>
      </c>
      <c r="H37" s="35">
        <f>'СВОД Матрасы'!L132</f>
        <v>18422.82</v>
      </c>
      <c r="I37" s="813">
        <v>12171.25251</v>
      </c>
      <c r="M37" s="28"/>
    </row>
    <row r="38" spans="1:13" ht="32.65" customHeight="1">
      <c r="A38" s="366"/>
      <c r="B38" s="670"/>
      <c r="C38" s="270" t="s">
        <v>1181</v>
      </c>
      <c r="D38" s="672"/>
      <c r="E38" s="162">
        <v>90</v>
      </c>
      <c r="F38" s="47">
        <f>'СВОД Матрасы'!J133</f>
        <v>26324</v>
      </c>
      <c r="G38" s="87">
        <f>'СВОД Матрасы'!K133</f>
        <v>0.22</v>
      </c>
      <c r="H38" s="15">
        <f>'СВОД Матрасы'!L133</f>
        <v>20532.72</v>
      </c>
      <c r="I38" s="97">
        <v>13564.822409999999</v>
      </c>
      <c r="M38" s="28"/>
    </row>
    <row r="39" spans="1:13" ht="32.65" customHeight="1">
      <c r="A39" s="366"/>
      <c r="B39" s="670"/>
      <c r="C39" s="270" t="s">
        <v>1182</v>
      </c>
      <c r="D39" s="672"/>
      <c r="E39" s="162">
        <v>120</v>
      </c>
      <c r="F39" s="47">
        <f>'СВОД Матрасы'!J134</f>
        <v>35118</v>
      </c>
      <c r="G39" s="87">
        <f>'СВОД Матрасы'!K134</f>
        <v>0.22</v>
      </c>
      <c r="H39" s="15">
        <f>'СВОД Матрасы'!L134</f>
        <v>27392.04</v>
      </c>
      <c r="I39" s="97">
        <v>18097.263810000004</v>
      </c>
      <c r="M39" s="28"/>
    </row>
    <row r="40" spans="1:13" ht="32.65" customHeight="1">
      <c r="A40" s="366"/>
      <c r="B40" s="670"/>
      <c r="C40" s="270" t="s">
        <v>1183</v>
      </c>
      <c r="D40" s="672"/>
      <c r="E40" s="306">
        <v>140</v>
      </c>
      <c r="F40" s="47">
        <f>'СВОД Матрасы'!J135</f>
        <v>39467</v>
      </c>
      <c r="G40" s="87">
        <f>'СВОД Матрасы'!K135</f>
        <v>0.22</v>
      </c>
      <c r="H40" s="15">
        <f>'СВОД Матрасы'!L135</f>
        <v>30784.260000000002</v>
      </c>
      <c r="I40" s="97">
        <v>20338.106400000001</v>
      </c>
      <c r="M40" s="28"/>
    </row>
    <row r="41" spans="1:13" ht="32.65" customHeight="1">
      <c r="A41" s="366"/>
      <c r="B41" s="670"/>
      <c r="C41" s="270" t="s">
        <v>1184</v>
      </c>
      <c r="D41" s="672"/>
      <c r="E41" s="307">
        <v>160</v>
      </c>
      <c r="F41" s="91">
        <f>'СВОД Матрасы'!J136</f>
        <v>44612</v>
      </c>
      <c r="G41" s="87">
        <f>'СВОД Матрасы'!K136</f>
        <v>0.22</v>
      </c>
      <c r="H41" s="16">
        <f>'СВОД Матрасы'!L136</f>
        <v>34797.360000000001</v>
      </c>
      <c r="I41" s="814">
        <v>22989.005820000002</v>
      </c>
      <c r="M41" s="28"/>
    </row>
    <row r="42" spans="1:13" ht="32.65" customHeight="1">
      <c r="A42" s="366"/>
      <c r="B42" s="670"/>
      <c r="C42" s="270" t="s">
        <v>1185</v>
      </c>
      <c r="D42" s="672"/>
      <c r="E42" s="306">
        <v>180</v>
      </c>
      <c r="F42" s="47">
        <f>'СВОД Матрасы'!J137</f>
        <v>50345</v>
      </c>
      <c r="G42" s="87">
        <f>'СВОД Матрасы'!K137</f>
        <v>0.22</v>
      </c>
      <c r="H42" s="15">
        <f>'СВОД Матрасы'!L137</f>
        <v>39269.1</v>
      </c>
      <c r="I42" s="97">
        <v>25943.552100000004</v>
      </c>
      <c r="M42" s="28"/>
    </row>
    <row r="43" spans="1:13" ht="32.65" customHeight="1" thickBot="1">
      <c r="A43" s="367"/>
      <c r="B43" s="676"/>
      <c r="C43" s="400" t="s">
        <v>1186</v>
      </c>
      <c r="D43" s="679"/>
      <c r="E43" s="309">
        <v>200</v>
      </c>
      <c r="F43" s="92">
        <f>'СВОД Матрасы'!J138</f>
        <v>55689</v>
      </c>
      <c r="G43" s="106">
        <f>'СВОД Матрасы'!K138</f>
        <v>0.22</v>
      </c>
      <c r="H43" s="18">
        <f>'СВОД Матрасы'!L138</f>
        <v>43437.42</v>
      </c>
      <c r="I43" s="98">
        <v>28696.854420000003</v>
      </c>
      <c r="M43" s="28"/>
    </row>
    <row r="44" spans="1:13">
      <c r="A44" s="391" t="s">
        <v>1083</v>
      </c>
      <c r="B44" s="391"/>
      <c r="C44" s="67"/>
      <c r="D44" s="394"/>
      <c r="E44" s="394"/>
      <c r="F44" s="394"/>
      <c r="G44" s="395"/>
      <c r="H44" s="59"/>
      <c r="I44" s="396"/>
      <c r="M44" s="28"/>
    </row>
    <row r="45" spans="1:13">
      <c r="A45" s="391" t="s">
        <v>1084</v>
      </c>
      <c r="B45" s="391"/>
      <c r="C45" s="67"/>
      <c r="D45" s="256"/>
      <c r="E45" s="395"/>
      <c r="F45" s="395"/>
      <c r="G45" s="395"/>
      <c r="H45" s="59"/>
      <c r="I45" s="396"/>
      <c r="M45" s="28"/>
    </row>
    <row r="46" spans="1:13">
      <c r="A46" s="391" t="s">
        <v>1085</v>
      </c>
      <c r="B46" s="393" t="s">
        <v>1086</v>
      </c>
      <c r="C46" s="67"/>
      <c r="D46" s="9"/>
      <c r="E46" s="9"/>
      <c r="F46" s="9"/>
      <c r="G46" s="9"/>
      <c r="H46" s="19"/>
      <c r="I46" s="19"/>
    </row>
    <row r="47" spans="1:13">
      <c r="A47" s="391" t="s">
        <v>1299</v>
      </c>
      <c r="B47" s="393"/>
      <c r="C47" s="67"/>
      <c r="D47" s="19"/>
      <c r="E47" s="9"/>
      <c r="F47" s="20"/>
      <c r="G47" s="13"/>
      <c r="H47" s="9"/>
      <c r="I47" s="9"/>
    </row>
    <row r="48" spans="1:13">
      <c r="A48" s="391" t="s">
        <v>1307</v>
      </c>
      <c r="B48" s="393"/>
      <c r="C48" s="67"/>
      <c r="D48" s="19"/>
      <c r="E48" s="9"/>
      <c r="F48" s="20"/>
      <c r="G48" s="13"/>
      <c r="H48" s="9"/>
      <c r="I48" s="9"/>
    </row>
    <row r="49" spans="1:9">
      <c r="A49" s="80" t="str">
        <f>Контакты!$B$10</f>
        <v>почта для приёма заказов</v>
      </c>
      <c r="B49" s="29" t="str">
        <f>Контакты!$C$10</f>
        <v>хххх@ххх.ru</v>
      </c>
      <c r="C49" s="29"/>
      <c r="D49" s="9"/>
      <c r="E49" s="9"/>
      <c r="F49" s="9"/>
      <c r="G49" s="9"/>
      <c r="H49" s="19"/>
      <c r="I49" s="19"/>
    </row>
    <row r="50" spans="1:9">
      <c r="A50" s="80" t="str">
        <f>Контакты!$B$12</f>
        <v>номер телефона службы сервиса</v>
      </c>
      <c r="B50" s="29">
        <f>Контакты!$C$12</f>
        <v>8800</v>
      </c>
      <c r="C50" s="29"/>
      <c r="D50" s="9"/>
      <c r="E50" s="9"/>
      <c r="F50" s="9"/>
      <c r="G50" s="9"/>
      <c r="H50" s="19"/>
      <c r="I50" s="19"/>
    </row>
    <row r="51" spans="1:9">
      <c r="A51" s="9"/>
      <c r="B51" s="9"/>
      <c r="C51" s="9"/>
      <c r="D51" s="9"/>
      <c r="E51" s="9"/>
      <c r="F51" s="9"/>
      <c r="G51" s="9"/>
      <c r="H51" s="19"/>
      <c r="I51" s="19"/>
    </row>
    <row r="52" spans="1:9">
      <c r="G52" s="36"/>
    </row>
  </sheetData>
  <mergeCells count="16">
    <mergeCell ref="A2:I2"/>
    <mergeCell ref="D28:E28"/>
    <mergeCell ref="B29:B35"/>
    <mergeCell ref="D29:D35"/>
    <mergeCell ref="D20:E20"/>
    <mergeCell ref="B21:B27"/>
    <mergeCell ref="D21:D27"/>
    <mergeCell ref="D4:E4"/>
    <mergeCell ref="B5:B11"/>
    <mergeCell ref="D5:D11"/>
    <mergeCell ref="D12:E12"/>
    <mergeCell ref="B13:B19"/>
    <mergeCell ref="D13:D19"/>
    <mergeCell ref="D36:E36"/>
    <mergeCell ref="B37:B43"/>
    <mergeCell ref="D37:D43"/>
  </mergeCells>
  <hyperlinks>
    <hyperlink ref="I1" location="Содержание!A1" display="К СОДЕРЖАНИЮ &gt;&gt;&gt;" xr:uid="{00000000-0004-0000-0A00-000000000000}"/>
    <hyperlink ref="B3" r:id="rId1" xr:uid="{00000000-0004-0000-0A00-000001000000}"/>
    <hyperlink ref="B46" r:id="rId2" xr:uid="{00000000-0004-0000-0A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rowBreaks count="1" manualBreakCount="1">
    <brk id="51" max="9" man="1"/>
  </rowBreak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M56"/>
  <sheetViews>
    <sheetView view="pageBreakPreview" zoomScale="70" zoomScaleNormal="100" zoomScaleSheetLayoutView="70" workbookViewId="0">
      <selection activeCell="N15" sqref="N15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89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19" t="str">
        <f>'Moms Love'!A1</f>
        <v>с 01.04 по 07.04.2026 г. включительно</v>
      </c>
      <c r="B1" s="9"/>
      <c r="C1" s="9"/>
      <c r="D1" s="9"/>
      <c r="E1" s="9"/>
      <c r="G1" s="24"/>
      <c r="H1" s="19"/>
      <c r="I1" s="153"/>
    </row>
    <row r="2" spans="1:13" ht="57" customHeight="1" thickBot="1">
      <c r="A2" s="668" t="s">
        <v>2128</v>
      </c>
      <c r="B2" s="669"/>
      <c r="C2" s="669"/>
      <c r="D2" s="669"/>
      <c r="E2" s="669"/>
      <c r="F2" s="669"/>
      <c r="G2" s="669"/>
      <c r="H2" s="669"/>
      <c r="I2" s="669"/>
    </row>
    <row r="3" spans="1:13" ht="36.75" customHeight="1" thickBot="1">
      <c r="A3" s="387" t="s">
        <v>1066</v>
      </c>
      <c r="B3" s="440" t="s">
        <v>1187</v>
      </c>
      <c r="C3" s="440"/>
      <c r="D3" s="441"/>
      <c r="E3" s="441"/>
      <c r="F3" s="441"/>
      <c r="G3" s="441"/>
      <c r="H3" s="441"/>
      <c r="I3" s="629"/>
    </row>
    <row r="4" spans="1:13" ht="35.25" customHeight="1">
      <c r="A4" s="479" t="s">
        <v>2119</v>
      </c>
      <c r="B4" s="135" t="s">
        <v>29</v>
      </c>
      <c r="C4" s="428" t="s">
        <v>1061</v>
      </c>
      <c r="D4" s="685" t="s">
        <v>30</v>
      </c>
      <c r="E4" s="686"/>
      <c r="F4" s="484" t="s">
        <v>32</v>
      </c>
      <c r="G4" s="485" t="s">
        <v>33</v>
      </c>
      <c r="H4" s="486" t="s">
        <v>34</v>
      </c>
      <c r="I4" s="182" t="s">
        <v>31</v>
      </c>
    </row>
    <row r="5" spans="1:13" ht="35.65" customHeight="1">
      <c r="A5" s="480"/>
      <c r="B5" s="687" t="s">
        <v>1462</v>
      </c>
      <c r="C5" s="270" t="s">
        <v>1188</v>
      </c>
      <c r="D5" s="672" t="s">
        <v>116</v>
      </c>
      <c r="E5" s="162">
        <v>80</v>
      </c>
      <c r="F5" s="61">
        <f>'СВОД Матрасы'!J71</f>
        <v>31957</v>
      </c>
      <c r="G5" s="41">
        <f>'СВОД Матрасы'!K71</f>
        <v>0.43</v>
      </c>
      <c r="H5" s="167">
        <f>'СВОД Матрасы'!L71</f>
        <v>18215.490000000002</v>
      </c>
      <c r="I5" s="61">
        <v>11904.710400000002</v>
      </c>
      <c r="M5" s="28"/>
    </row>
    <row r="6" spans="1:13" ht="35.65" customHeight="1">
      <c r="A6" s="481"/>
      <c r="B6" s="687"/>
      <c r="C6" s="270" t="s">
        <v>1189</v>
      </c>
      <c r="D6" s="672"/>
      <c r="E6" s="162">
        <v>90</v>
      </c>
      <c r="F6" s="61">
        <f>'СВОД Матрасы'!J72</f>
        <v>35532</v>
      </c>
      <c r="G6" s="41">
        <f>'СВОД Матрасы'!K72</f>
        <v>0.43</v>
      </c>
      <c r="H6" s="167">
        <f>'СВОД Матрасы'!L72</f>
        <v>20253.240000000002</v>
      </c>
      <c r="I6" s="61">
        <v>13236.410880000001</v>
      </c>
      <c r="M6" s="28"/>
    </row>
    <row r="7" spans="1:13" ht="35.65" customHeight="1">
      <c r="A7" s="481"/>
      <c r="B7" s="687"/>
      <c r="C7" s="270" t="s">
        <v>1190</v>
      </c>
      <c r="D7" s="672"/>
      <c r="E7" s="162">
        <v>120</v>
      </c>
      <c r="F7" s="61">
        <f>'СВОД Матрасы'!J73</f>
        <v>46085</v>
      </c>
      <c r="G7" s="41">
        <f>'СВОД Матрасы'!K73</f>
        <v>0.43</v>
      </c>
      <c r="H7" s="167">
        <f>'СВОД Матрасы'!L73</f>
        <v>26268.450000000004</v>
      </c>
      <c r="I7" s="61">
        <v>17169.9264</v>
      </c>
      <c r="M7" s="28"/>
    </row>
    <row r="8" spans="1:13" ht="35.65" customHeight="1">
      <c r="A8" s="481"/>
      <c r="B8" s="687"/>
      <c r="C8" s="270" t="s">
        <v>1191</v>
      </c>
      <c r="D8" s="672"/>
      <c r="E8" s="306">
        <v>140</v>
      </c>
      <c r="F8" s="61">
        <f>'СВОД Матрасы'!J74</f>
        <v>51944</v>
      </c>
      <c r="G8" s="41">
        <f>'СВОД Матрасы'!K74</f>
        <v>0.43</v>
      </c>
      <c r="H8" s="167">
        <f>'СВОД Матрасы'!L74</f>
        <v>29608.080000000002</v>
      </c>
      <c r="I8" s="61">
        <v>19352.805120000001</v>
      </c>
      <c r="M8" s="28"/>
    </row>
    <row r="9" spans="1:13" ht="35.65" customHeight="1">
      <c r="A9" s="481"/>
      <c r="B9" s="687"/>
      <c r="C9" s="270" t="s">
        <v>1192</v>
      </c>
      <c r="D9" s="672"/>
      <c r="E9" s="307">
        <v>160</v>
      </c>
      <c r="F9" s="65">
        <f>'СВОД Матрасы'!J75</f>
        <v>58259</v>
      </c>
      <c r="G9" s="41">
        <f>'СВОД Матрасы'!K75</f>
        <v>0.43</v>
      </c>
      <c r="H9" s="173">
        <f>'СВОД Матрасы'!L75</f>
        <v>33207.630000000005</v>
      </c>
      <c r="I9" s="65">
        <v>21720.441599999998</v>
      </c>
      <c r="M9" s="28"/>
    </row>
    <row r="10" spans="1:13" ht="35.65" customHeight="1">
      <c r="A10" s="481"/>
      <c r="B10" s="687"/>
      <c r="C10" s="270" t="s">
        <v>1193</v>
      </c>
      <c r="D10" s="672"/>
      <c r="E10" s="306">
        <v>180</v>
      </c>
      <c r="F10" s="61">
        <f>'СВОД Матрасы'!J76</f>
        <v>64796</v>
      </c>
      <c r="G10" s="41">
        <f>'СВОД Матрасы'!K76</f>
        <v>0.43</v>
      </c>
      <c r="H10" s="167">
        <f>'СВОД Матрасы'!L76</f>
        <v>36933.72</v>
      </c>
      <c r="I10" s="61">
        <v>24140.160000000003</v>
      </c>
      <c r="M10" s="28"/>
    </row>
    <row r="11" spans="1:13" ht="35.65" customHeight="1">
      <c r="A11" s="481"/>
      <c r="B11" s="687"/>
      <c r="C11" s="270" t="s">
        <v>1194</v>
      </c>
      <c r="D11" s="672"/>
      <c r="E11" s="306">
        <v>200</v>
      </c>
      <c r="F11" s="61">
        <f>'СВОД Матрасы'!J77</f>
        <v>71300</v>
      </c>
      <c r="G11" s="41">
        <f>'СВОД Матрасы'!K77</f>
        <v>0.43</v>
      </c>
      <c r="H11" s="167">
        <f>'СВОД Матрасы'!L77</f>
        <v>40641.000000000007</v>
      </c>
      <c r="I11" s="61">
        <v>26564.060160000001</v>
      </c>
      <c r="M11" s="28"/>
    </row>
    <row r="12" spans="1:13" ht="35.65" customHeight="1">
      <c r="A12" s="481"/>
      <c r="B12" s="687"/>
      <c r="C12" s="270" t="s">
        <v>1382</v>
      </c>
      <c r="D12" s="681" t="s">
        <v>1388</v>
      </c>
      <c r="E12" s="681"/>
      <c r="F12" s="61">
        <f>'СВОД Матрасы'!J78</f>
        <v>82965</v>
      </c>
      <c r="G12" s="41">
        <f>'СВОД Матрасы'!K78</f>
        <v>0.43</v>
      </c>
      <c r="H12" s="167">
        <f>'СВОД Матрасы'!L78</f>
        <v>47290.05</v>
      </c>
      <c r="I12" s="61">
        <v>30848.843520000002</v>
      </c>
      <c r="M12" s="28"/>
    </row>
    <row r="13" spans="1:13" ht="35.65" customHeight="1">
      <c r="A13" s="481"/>
      <c r="B13" s="687"/>
      <c r="C13" s="270" t="s">
        <v>1383</v>
      </c>
      <c r="D13" s="681" t="s">
        <v>1389</v>
      </c>
      <c r="E13" s="681"/>
      <c r="F13" s="61">
        <f>'СВОД Матрасы'!J79</f>
        <v>109200</v>
      </c>
      <c r="G13" s="41">
        <f>'СВОД Матрасы'!K79</f>
        <v>0.43</v>
      </c>
      <c r="H13" s="167">
        <f>'СВОД Матрасы'!L79</f>
        <v>62244.000000000007</v>
      </c>
      <c r="I13" s="61">
        <v>40604.129280000008</v>
      </c>
      <c r="M13" s="28"/>
    </row>
    <row r="14" spans="1:13" ht="35.65" customHeight="1" thickBot="1">
      <c r="A14" s="482"/>
      <c r="B14" s="687"/>
      <c r="C14" s="270" t="s">
        <v>1384</v>
      </c>
      <c r="D14" s="681" t="s">
        <v>1389</v>
      </c>
      <c r="E14" s="681"/>
      <c r="F14" s="61">
        <f>'СВОД Матрасы'!J80</f>
        <v>114374</v>
      </c>
      <c r="G14" s="41">
        <f>'СВОД Матрасы'!K80</f>
        <v>0.43</v>
      </c>
      <c r="H14" s="167">
        <f>'СВОД Матрасы'!L80</f>
        <v>65193.180000000008</v>
      </c>
      <c r="I14" s="61">
        <v>42527.738880000004</v>
      </c>
      <c r="M14" s="28"/>
    </row>
    <row r="15" spans="1:13" ht="35.25" customHeight="1">
      <c r="A15" s="487" t="s">
        <v>2120</v>
      </c>
      <c r="B15" s="384" t="s">
        <v>29</v>
      </c>
      <c r="C15" s="483" t="s">
        <v>1061</v>
      </c>
      <c r="D15" s="683" t="s">
        <v>30</v>
      </c>
      <c r="E15" s="684"/>
      <c r="F15" s="488" t="s">
        <v>32</v>
      </c>
      <c r="G15" s="489" t="s">
        <v>33</v>
      </c>
      <c r="H15" s="490" t="s">
        <v>34</v>
      </c>
      <c r="I15" s="182" t="s">
        <v>31</v>
      </c>
    </row>
    <row r="16" spans="1:13" ht="37.15" customHeight="1">
      <c r="A16" s="480"/>
      <c r="B16" s="687" t="s">
        <v>1463</v>
      </c>
      <c r="C16" s="270" t="s">
        <v>1195</v>
      </c>
      <c r="D16" s="672" t="s">
        <v>116</v>
      </c>
      <c r="E16" s="162">
        <v>80</v>
      </c>
      <c r="F16" s="61">
        <f>'СВОД Матрасы'!J81</f>
        <v>35753</v>
      </c>
      <c r="G16" s="41">
        <f>'СВОД Матрасы'!K81</f>
        <v>0.43</v>
      </c>
      <c r="H16" s="167">
        <f>'СВОД Матрасы'!L81</f>
        <v>20379.210000000003</v>
      </c>
      <c r="I16" s="61">
        <v>13041.388800000001</v>
      </c>
      <c r="M16" s="28"/>
    </row>
    <row r="17" spans="1:13" ht="37.15" customHeight="1">
      <c r="A17" s="481"/>
      <c r="B17" s="687"/>
      <c r="C17" s="270" t="s">
        <v>1196</v>
      </c>
      <c r="D17" s="672"/>
      <c r="E17" s="162">
        <v>90</v>
      </c>
      <c r="F17" s="61">
        <f>'СВОД Матрасы'!J82</f>
        <v>39753</v>
      </c>
      <c r="G17" s="41">
        <f>'СВОД Матрасы'!K82</f>
        <v>0.43</v>
      </c>
      <c r="H17" s="167">
        <f>'СВОД Матрасы'!L82</f>
        <v>22659.210000000003</v>
      </c>
      <c r="I17" s="61">
        <v>14497.02144</v>
      </c>
      <c r="M17" s="28"/>
    </row>
    <row r="18" spans="1:13" ht="37.15" customHeight="1">
      <c r="A18" s="481"/>
      <c r="B18" s="687"/>
      <c r="C18" s="270" t="s">
        <v>1197</v>
      </c>
      <c r="D18" s="672"/>
      <c r="E18" s="162">
        <v>120</v>
      </c>
      <c r="F18" s="61">
        <f>'СВОД Матрасы'!J83</f>
        <v>52794</v>
      </c>
      <c r="G18" s="41">
        <f>'СВОД Матрасы'!K83</f>
        <v>0.43</v>
      </c>
      <c r="H18" s="167">
        <f>'СВОД Матрасы'!L83</f>
        <v>30092.58</v>
      </c>
      <c r="I18" s="61">
        <v>19254.723839999999</v>
      </c>
      <c r="M18" s="28"/>
    </row>
    <row r="19" spans="1:13" ht="37.15" customHeight="1">
      <c r="A19" s="481"/>
      <c r="B19" s="687"/>
      <c r="C19" s="270" t="s">
        <v>1198</v>
      </c>
      <c r="D19" s="672"/>
      <c r="E19" s="306">
        <v>140</v>
      </c>
      <c r="F19" s="61">
        <f>'СВОД Матрасы'!J84</f>
        <v>58889</v>
      </c>
      <c r="G19" s="41">
        <f>'СВОД Матрасы'!K84</f>
        <v>0.43</v>
      </c>
      <c r="H19" s="167">
        <f>'СВОД Матрасы'!L84</f>
        <v>33566.730000000003</v>
      </c>
      <c r="I19" s="61">
        <v>21477.899520000003</v>
      </c>
      <c r="M19" s="28"/>
    </row>
    <row r="20" spans="1:13" ht="37.15" customHeight="1">
      <c r="A20" s="481"/>
      <c r="B20" s="687"/>
      <c r="C20" s="270" t="s">
        <v>1199</v>
      </c>
      <c r="D20" s="672"/>
      <c r="E20" s="307">
        <v>160</v>
      </c>
      <c r="F20" s="65">
        <f>'СВОД Матрасы'!J85</f>
        <v>64559</v>
      </c>
      <c r="G20" s="41">
        <f>'СВОД Матрасы'!K85</f>
        <v>0.43</v>
      </c>
      <c r="H20" s="173">
        <f>'СВОД Матрасы'!L85</f>
        <v>36798.630000000005</v>
      </c>
      <c r="I20" s="65">
        <v>23576.002560000001</v>
      </c>
      <c r="M20" s="28"/>
    </row>
    <row r="21" spans="1:13" ht="37.15" customHeight="1">
      <c r="A21" s="481"/>
      <c r="B21" s="687"/>
      <c r="C21" s="270" t="s">
        <v>1200</v>
      </c>
      <c r="D21" s="672"/>
      <c r="E21" s="306">
        <v>180</v>
      </c>
      <c r="F21" s="61">
        <f>'СВОД Матрасы'!J86</f>
        <v>72702</v>
      </c>
      <c r="G21" s="41">
        <f>'СВОД Матрасы'!K86</f>
        <v>0.43</v>
      </c>
      <c r="H21" s="167">
        <f>'СВОД Матрасы'!L86</f>
        <v>41440.140000000007</v>
      </c>
      <c r="I21" s="61">
        <v>26515.019520000002</v>
      </c>
      <c r="M21" s="28"/>
    </row>
    <row r="22" spans="1:13" ht="37.15" customHeight="1">
      <c r="A22" s="481"/>
      <c r="B22" s="687"/>
      <c r="C22" s="270" t="s">
        <v>1201</v>
      </c>
      <c r="D22" s="672"/>
      <c r="E22" s="306">
        <v>200</v>
      </c>
      <c r="F22" s="61">
        <f>'СВОД Матрасы'!J87</f>
        <v>82940</v>
      </c>
      <c r="G22" s="41">
        <f>'СВОД Матрасы'!K87</f>
        <v>0.43</v>
      </c>
      <c r="H22" s="167">
        <f>'СВОД Матрасы'!L87</f>
        <v>47275.8</v>
      </c>
      <c r="I22" s="61">
        <v>30250.091520000002</v>
      </c>
      <c r="M22" s="28"/>
    </row>
    <row r="23" spans="1:13" ht="37.15" customHeight="1">
      <c r="A23" s="481"/>
      <c r="B23" s="687"/>
      <c r="C23" s="270" t="s">
        <v>1385</v>
      </c>
      <c r="D23" s="681" t="s">
        <v>1388</v>
      </c>
      <c r="E23" s="681"/>
      <c r="F23" s="61">
        <f>'СВОД Матрасы'!J88</f>
        <v>91916</v>
      </c>
      <c r="G23" s="41">
        <f>'СВОД Матрасы'!K88</f>
        <v>0.43</v>
      </c>
      <c r="H23" s="167">
        <f>'СВОД Матрасы'!L88</f>
        <v>52392.12</v>
      </c>
      <c r="I23" s="61">
        <v>33547.2192</v>
      </c>
      <c r="M23" s="28"/>
    </row>
    <row r="24" spans="1:13" ht="37.15" customHeight="1">
      <c r="A24" s="481"/>
      <c r="B24" s="687"/>
      <c r="C24" s="270" t="s">
        <v>1386</v>
      </c>
      <c r="D24" s="681" t="s">
        <v>1389</v>
      </c>
      <c r="E24" s="681"/>
      <c r="F24" s="61">
        <f>'СВОД Матрасы'!J89</f>
        <v>119921</v>
      </c>
      <c r="G24" s="41">
        <f>'СВОД Матрасы'!K89</f>
        <v>0.43</v>
      </c>
      <c r="H24" s="167">
        <f>'СВОД Матрасы'!L89</f>
        <v>68354.97</v>
      </c>
      <c r="I24" s="61">
        <v>43768.581120000003</v>
      </c>
      <c r="M24" s="28"/>
    </row>
    <row r="25" spans="1:13" ht="37.15" customHeight="1" thickBot="1">
      <c r="A25" s="482"/>
      <c r="B25" s="687"/>
      <c r="C25" s="270" t="s">
        <v>1387</v>
      </c>
      <c r="D25" s="681" t="s">
        <v>1389</v>
      </c>
      <c r="E25" s="681"/>
      <c r="F25" s="61">
        <f>'СВОД Матрасы'!J90</f>
        <v>125350</v>
      </c>
      <c r="G25" s="41">
        <f>'СВОД Матрасы'!K90</f>
        <v>0.43</v>
      </c>
      <c r="H25" s="167">
        <f>'СВОД Матрасы'!L90</f>
        <v>71449.500000000015</v>
      </c>
      <c r="I25" s="61">
        <v>45749.975039999998</v>
      </c>
      <c r="M25" s="28"/>
    </row>
    <row r="26" spans="1:13" ht="46.9" customHeight="1">
      <c r="A26" s="487" t="s">
        <v>2121</v>
      </c>
      <c r="B26" s="384" t="s">
        <v>29</v>
      </c>
      <c r="C26" s="483" t="s">
        <v>1061</v>
      </c>
      <c r="D26" s="683" t="s">
        <v>30</v>
      </c>
      <c r="E26" s="684"/>
      <c r="F26" s="488" t="s">
        <v>32</v>
      </c>
      <c r="G26" s="489" t="s">
        <v>33</v>
      </c>
      <c r="H26" s="490" t="s">
        <v>34</v>
      </c>
      <c r="I26" s="182" t="s">
        <v>31</v>
      </c>
    </row>
    <row r="27" spans="1:13" ht="36" customHeight="1">
      <c r="A27" s="480"/>
      <c r="B27" s="687" t="s">
        <v>1464</v>
      </c>
      <c r="C27" s="270" t="s">
        <v>1202</v>
      </c>
      <c r="D27" s="672" t="s">
        <v>116</v>
      </c>
      <c r="E27" s="162">
        <v>80</v>
      </c>
      <c r="F27" s="61">
        <f>'СВОД Матрасы'!J91</f>
        <v>38462</v>
      </c>
      <c r="G27" s="41">
        <f>'СВОД Матрасы'!K91</f>
        <v>0.43</v>
      </c>
      <c r="H27" s="167">
        <f>'СВОД Матрасы'!L91</f>
        <v>21923.340000000004</v>
      </c>
      <c r="I27" s="61">
        <v>14028.664320000002</v>
      </c>
      <c r="M27" s="28"/>
    </row>
    <row r="28" spans="1:13" ht="36" customHeight="1">
      <c r="A28" s="481"/>
      <c r="B28" s="687"/>
      <c r="C28" s="270" t="s">
        <v>1203</v>
      </c>
      <c r="D28" s="672"/>
      <c r="E28" s="162">
        <v>90</v>
      </c>
      <c r="F28" s="61">
        <f>'СВОД Матрасы'!J92</f>
        <v>42777</v>
      </c>
      <c r="G28" s="41">
        <f>'СВОД Матрасы'!K92</f>
        <v>0.43</v>
      </c>
      <c r="H28" s="167">
        <f>'СВОД Матрасы'!L92</f>
        <v>24382.890000000003</v>
      </c>
      <c r="I28" s="61">
        <v>15601.38624</v>
      </c>
      <c r="M28" s="28"/>
    </row>
    <row r="29" spans="1:13" ht="36" customHeight="1">
      <c r="A29" s="481"/>
      <c r="B29" s="687"/>
      <c r="C29" s="270" t="s">
        <v>1204</v>
      </c>
      <c r="D29" s="672"/>
      <c r="E29" s="162">
        <v>120</v>
      </c>
      <c r="F29" s="61">
        <f>'СВОД Матрасы'!J93</f>
        <v>56511</v>
      </c>
      <c r="G29" s="41">
        <f>'СВОД Матрасы'!K93</f>
        <v>0.43</v>
      </c>
      <c r="H29" s="167">
        <f>'СВОД Матрасы'!L93</f>
        <v>32211.270000000004</v>
      </c>
      <c r="I29" s="61">
        <v>20612.655360000001</v>
      </c>
      <c r="M29" s="28"/>
    </row>
    <row r="30" spans="1:13" ht="36" customHeight="1">
      <c r="A30" s="481"/>
      <c r="B30" s="687"/>
      <c r="C30" s="270" t="s">
        <v>1205</v>
      </c>
      <c r="D30" s="672"/>
      <c r="E30" s="306">
        <v>140</v>
      </c>
      <c r="F30" s="61">
        <f>'СВОД Матрасы'!J94</f>
        <v>62795</v>
      </c>
      <c r="G30" s="41">
        <f>'СВОД Матрасы'!K94</f>
        <v>0.43</v>
      </c>
      <c r="H30" s="167">
        <f>'СВОД Матрасы'!L94</f>
        <v>35793.15</v>
      </c>
      <c r="I30" s="61">
        <v>22905.780480000001</v>
      </c>
      <c r="M30" s="28"/>
    </row>
    <row r="31" spans="1:13" ht="36" customHeight="1">
      <c r="A31" s="481"/>
      <c r="B31" s="687"/>
      <c r="C31" s="270" t="s">
        <v>1206</v>
      </c>
      <c r="D31" s="672"/>
      <c r="E31" s="307">
        <v>160</v>
      </c>
      <c r="F31" s="65">
        <f>'СВОД Матрасы'!J95</f>
        <v>70922</v>
      </c>
      <c r="G31" s="41">
        <f>'СВОД Матрасы'!K95</f>
        <v>0.43</v>
      </c>
      <c r="H31" s="173">
        <f>'СВОД Матрасы'!L95</f>
        <v>40425.54</v>
      </c>
      <c r="I31" s="65">
        <v>25867.9872</v>
      </c>
      <c r="M31" s="28"/>
    </row>
    <row r="32" spans="1:13" ht="36" customHeight="1">
      <c r="A32" s="481"/>
      <c r="B32" s="687"/>
      <c r="C32" s="270" t="s">
        <v>1207</v>
      </c>
      <c r="D32" s="672"/>
      <c r="E32" s="306">
        <v>180</v>
      </c>
      <c r="F32" s="61">
        <f>'СВОД Матрасы'!J96</f>
        <v>78514</v>
      </c>
      <c r="G32" s="41">
        <f>'СВОД Матрасы'!K96</f>
        <v>0.43</v>
      </c>
      <c r="H32" s="167">
        <f>'СВОД Матрасы'!L96</f>
        <v>44752.98</v>
      </c>
      <c r="I32" s="61">
        <v>28637.83296</v>
      </c>
      <c r="M32" s="28"/>
    </row>
    <row r="33" spans="1:13" ht="36" customHeight="1">
      <c r="A33" s="481"/>
      <c r="B33" s="687"/>
      <c r="C33" s="270" t="s">
        <v>1208</v>
      </c>
      <c r="D33" s="672"/>
      <c r="E33" s="306">
        <v>200</v>
      </c>
      <c r="F33" s="61">
        <f>'СВОД Матрасы'!J97</f>
        <v>86468</v>
      </c>
      <c r="G33" s="41">
        <f>'СВОД Матрасы'!K97</f>
        <v>0.43</v>
      </c>
      <c r="H33" s="167">
        <f>'СВОД Матрасы'!L97</f>
        <v>49286.76</v>
      </c>
      <c r="I33" s="61">
        <v>31535.79264</v>
      </c>
      <c r="M33" s="28"/>
    </row>
    <row r="34" spans="1:13" ht="36" customHeight="1">
      <c r="A34" s="481"/>
      <c r="B34" s="687"/>
      <c r="C34" s="270" t="s">
        <v>1390</v>
      </c>
      <c r="D34" s="681" t="s">
        <v>1388</v>
      </c>
      <c r="E34" s="681"/>
      <c r="F34" s="61">
        <f>'СВОД Матрасы'!J98</f>
        <v>100726</v>
      </c>
      <c r="G34" s="41">
        <f>'СВОД Матрасы'!K98</f>
        <v>0.43</v>
      </c>
      <c r="H34" s="167">
        <f>'СВОД Матрасы'!L98</f>
        <v>57413.820000000007</v>
      </c>
      <c r="I34" s="61">
        <v>36762.612479999996</v>
      </c>
      <c r="M34" s="28"/>
    </row>
    <row r="35" spans="1:13" ht="36" customHeight="1">
      <c r="A35" s="481"/>
      <c r="B35" s="687"/>
      <c r="C35" s="270" t="s">
        <v>1391</v>
      </c>
      <c r="D35" s="681" t="s">
        <v>1389</v>
      </c>
      <c r="E35" s="681"/>
      <c r="F35" s="61">
        <f>'СВОД Матрасы'!J99</f>
        <v>130830</v>
      </c>
      <c r="G35" s="41">
        <f>'СВОД Матрасы'!K99</f>
        <v>0.43</v>
      </c>
      <c r="H35" s="167">
        <f>'СВОД Матрасы'!L99</f>
        <v>74573.100000000006</v>
      </c>
      <c r="I35" s="61">
        <v>47749.996800000001</v>
      </c>
      <c r="M35" s="28"/>
    </row>
    <row r="36" spans="1:13" ht="36" customHeight="1" thickBot="1">
      <c r="A36" s="482"/>
      <c r="B36" s="687"/>
      <c r="C36" s="270" t="s">
        <v>1392</v>
      </c>
      <c r="D36" s="681" t="s">
        <v>1389</v>
      </c>
      <c r="E36" s="681"/>
      <c r="F36" s="61">
        <f>'СВОД Матрасы'!J100</f>
        <v>136524</v>
      </c>
      <c r="G36" s="41">
        <f>'СВОД Матрасы'!K100</f>
        <v>0.43</v>
      </c>
      <c r="H36" s="167">
        <f>'СВОД Матрасы'!L100</f>
        <v>77818.680000000008</v>
      </c>
      <c r="I36" s="61">
        <v>49827.951359999999</v>
      </c>
      <c r="M36" s="28"/>
    </row>
    <row r="37" spans="1:13" ht="35.25" customHeight="1">
      <c r="A37" s="487" t="s">
        <v>2122</v>
      </c>
      <c r="B37" s="384" t="s">
        <v>29</v>
      </c>
      <c r="C37" s="483" t="s">
        <v>1061</v>
      </c>
      <c r="D37" s="683" t="s">
        <v>30</v>
      </c>
      <c r="E37" s="684"/>
      <c r="F37" s="488" t="s">
        <v>32</v>
      </c>
      <c r="G37" s="489" t="s">
        <v>33</v>
      </c>
      <c r="H37" s="490" t="s">
        <v>34</v>
      </c>
      <c r="I37" s="182" t="s">
        <v>31</v>
      </c>
    </row>
    <row r="38" spans="1:13" ht="32.65" customHeight="1">
      <c r="A38" s="480"/>
      <c r="B38" s="687" t="s">
        <v>1465</v>
      </c>
      <c r="C38" s="270" t="s">
        <v>1209</v>
      </c>
      <c r="D38" s="672" t="s">
        <v>116</v>
      </c>
      <c r="E38" s="162">
        <v>80</v>
      </c>
      <c r="F38" s="61">
        <f>'СВОД Матрасы'!J101</f>
        <v>40604</v>
      </c>
      <c r="G38" s="41">
        <f>'СВОД Матрасы'!K101</f>
        <v>0.43</v>
      </c>
      <c r="H38" s="167">
        <f>'СВОД Матрасы'!L101</f>
        <v>23144.280000000002</v>
      </c>
      <c r="I38" s="61">
        <v>14809.132800000003</v>
      </c>
      <c r="M38" s="28"/>
    </row>
    <row r="39" spans="1:13" ht="32.65" customHeight="1">
      <c r="A39" s="481"/>
      <c r="B39" s="687"/>
      <c r="C39" s="270" t="s">
        <v>1210</v>
      </c>
      <c r="D39" s="672"/>
      <c r="E39" s="162">
        <v>90</v>
      </c>
      <c r="F39" s="61">
        <f>'СВОД Матрасы'!J102</f>
        <v>45124</v>
      </c>
      <c r="G39" s="41">
        <f>'СВОД Матрасы'!K102</f>
        <v>0.43</v>
      </c>
      <c r="H39" s="167">
        <f>'СВОД Матрасы'!L102</f>
        <v>25720.680000000004</v>
      </c>
      <c r="I39" s="61">
        <v>16455.985919999999</v>
      </c>
      <c r="M39" s="28"/>
    </row>
    <row r="40" spans="1:13" ht="32.65" customHeight="1">
      <c r="A40" s="481"/>
      <c r="B40" s="687"/>
      <c r="C40" s="270" t="s">
        <v>1211</v>
      </c>
      <c r="D40" s="672"/>
      <c r="E40" s="162">
        <v>120</v>
      </c>
      <c r="F40" s="61">
        <f>'СВОД Матрасы'!J103</f>
        <v>58543</v>
      </c>
      <c r="G40" s="41">
        <f>'СВОД Матрасы'!K103</f>
        <v>0.43</v>
      </c>
      <c r="H40" s="167">
        <f>'СВОД Матрасы'!L103</f>
        <v>33369.51</v>
      </c>
      <c r="I40" s="61">
        <v>21352.44672</v>
      </c>
      <c r="M40" s="28"/>
    </row>
    <row r="41" spans="1:13" ht="32.65" customHeight="1">
      <c r="A41" s="481"/>
      <c r="B41" s="687"/>
      <c r="C41" s="270" t="s">
        <v>1212</v>
      </c>
      <c r="D41" s="672"/>
      <c r="E41" s="306">
        <v>140</v>
      </c>
      <c r="F41" s="61">
        <f>'СВОД Матрасы'!J104</f>
        <v>66260</v>
      </c>
      <c r="G41" s="41">
        <f>'СВОД Матрасы'!K104</f>
        <v>0.43</v>
      </c>
      <c r="H41" s="167">
        <f>'СВОД Матрасы'!L104</f>
        <v>37768.200000000004</v>
      </c>
      <c r="I41" s="61">
        <v>24169.812480000001</v>
      </c>
      <c r="M41" s="28"/>
    </row>
    <row r="42" spans="1:13" ht="32.65" customHeight="1">
      <c r="A42" s="481"/>
      <c r="B42" s="687"/>
      <c r="C42" s="270" t="s">
        <v>1213</v>
      </c>
      <c r="D42" s="672"/>
      <c r="E42" s="307">
        <v>160</v>
      </c>
      <c r="F42" s="65">
        <f>'СВОД Матрасы'!J105</f>
        <v>75584</v>
      </c>
      <c r="G42" s="41">
        <f>'СВОД Матрасы'!K105</f>
        <v>0.43</v>
      </c>
      <c r="H42" s="173">
        <f>'СВОД Матрасы'!L105</f>
        <v>43082.880000000005</v>
      </c>
      <c r="I42" s="65">
        <v>27614.062080000003</v>
      </c>
      <c r="M42" s="28"/>
    </row>
    <row r="43" spans="1:13" ht="32.65" customHeight="1">
      <c r="A43" s="481"/>
      <c r="B43" s="687"/>
      <c r="C43" s="270" t="s">
        <v>1214</v>
      </c>
      <c r="D43" s="672"/>
      <c r="E43" s="306">
        <v>180</v>
      </c>
      <c r="F43" s="61">
        <f>'СВОД Матрасы'!J106</f>
        <v>82908</v>
      </c>
      <c r="G43" s="41">
        <f>'СВОД Матрасы'!K106</f>
        <v>0.43</v>
      </c>
      <c r="H43" s="167">
        <f>'СВОД Матрасы'!L106</f>
        <v>47257.560000000005</v>
      </c>
      <c r="I43" s="61">
        <v>30238.306560000005</v>
      </c>
      <c r="M43" s="28"/>
    </row>
    <row r="44" spans="1:13" ht="32.65" customHeight="1">
      <c r="A44" s="481"/>
      <c r="B44" s="687"/>
      <c r="C44" s="270" t="s">
        <v>1215</v>
      </c>
      <c r="D44" s="672"/>
      <c r="E44" s="306">
        <v>200</v>
      </c>
      <c r="F44" s="61">
        <f>'СВОД Матрасы'!J107</f>
        <v>92027</v>
      </c>
      <c r="G44" s="41">
        <f>'СВОД Матрасы'!K107</f>
        <v>0.43</v>
      </c>
      <c r="H44" s="167">
        <f>'СВОД Матрасы'!L107</f>
        <v>52455.390000000007</v>
      </c>
      <c r="I44" s="61">
        <v>33566.227199999994</v>
      </c>
      <c r="M44" s="28"/>
    </row>
    <row r="45" spans="1:13" ht="32.65" customHeight="1">
      <c r="A45" s="481"/>
      <c r="B45" s="687"/>
      <c r="C45" s="270" t="s">
        <v>1393</v>
      </c>
      <c r="D45" s="681" t="s">
        <v>1388</v>
      </c>
      <c r="E45" s="681"/>
      <c r="F45" s="61">
        <f>'СВОД Матрасы'!J108</f>
        <v>100461</v>
      </c>
      <c r="G45" s="41">
        <f>'СВОД Матрасы'!K108</f>
        <v>0.43</v>
      </c>
      <c r="H45" s="167">
        <f>'СВОД Матрасы'!L108</f>
        <v>57262.770000000004</v>
      </c>
      <c r="I45" s="61">
        <v>36666.051839999993</v>
      </c>
      <c r="M45" s="28"/>
    </row>
    <row r="46" spans="1:13" ht="32.65" customHeight="1">
      <c r="A46" s="481"/>
      <c r="B46" s="687"/>
      <c r="C46" s="270" t="s">
        <v>1394</v>
      </c>
      <c r="D46" s="681" t="s">
        <v>1389</v>
      </c>
      <c r="E46" s="681"/>
      <c r="F46" s="61">
        <f>'СВОД Матрасы'!J109</f>
        <v>127971</v>
      </c>
      <c r="G46" s="41">
        <f>'СВОД Матрасы'!K109</f>
        <v>0.43</v>
      </c>
      <c r="H46" s="167">
        <f>'СВОД Матрасы'!L109</f>
        <v>72943.47</v>
      </c>
      <c r="I46" s="61">
        <v>46706.457599999994</v>
      </c>
      <c r="M46" s="28"/>
    </row>
    <row r="47" spans="1:13" ht="32.65" customHeight="1">
      <c r="A47" s="482"/>
      <c r="B47" s="687"/>
      <c r="C47" s="270" t="s">
        <v>1395</v>
      </c>
      <c r="D47" s="681" t="s">
        <v>1389</v>
      </c>
      <c r="E47" s="681"/>
      <c r="F47" s="61">
        <f>'СВОД Матрасы'!J110</f>
        <v>133749</v>
      </c>
      <c r="G47" s="41">
        <f>'СВОД Матрасы'!K110</f>
        <v>0.43</v>
      </c>
      <c r="H47" s="167">
        <f>'СВОД Матрасы'!L110</f>
        <v>76236.930000000008</v>
      </c>
      <c r="I47" s="61">
        <v>48815.205119999999</v>
      </c>
      <c r="M47" s="28"/>
    </row>
    <row r="48" spans="1:13" s="405" customFormat="1" ht="22.15" customHeight="1">
      <c r="A48" s="391" t="s">
        <v>1083</v>
      </c>
      <c r="B48" s="372"/>
      <c r="C48" s="392"/>
      <c r="D48" s="256"/>
      <c r="E48" s="392"/>
      <c r="F48" s="256"/>
      <c r="G48" s="392"/>
      <c r="H48" s="256"/>
      <c r="I48" s="392"/>
      <c r="M48" s="406"/>
    </row>
    <row r="49" spans="1:13" s="405" customFormat="1" ht="22.15" customHeight="1">
      <c r="A49" s="391" t="s">
        <v>1084</v>
      </c>
      <c r="B49" s="391"/>
      <c r="C49" s="67"/>
      <c r="D49" s="256"/>
      <c r="E49" s="67"/>
      <c r="F49" s="256"/>
      <c r="G49" s="67"/>
      <c r="H49" s="256"/>
      <c r="I49" s="67"/>
      <c r="M49" s="406"/>
    </row>
    <row r="50" spans="1:13" s="405" customFormat="1" ht="22.15" customHeight="1">
      <c r="A50" s="391" t="s">
        <v>1085</v>
      </c>
      <c r="B50" s="393" t="s">
        <v>1086</v>
      </c>
      <c r="C50" s="67"/>
      <c r="D50" s="256"/>
      <c r="E50" s="67"/>
      <c r="F50" s="256"/>
      <c r="G50" s="67"/>
      <c r="H50" s="256"/>
      <c r="I50" s="67"/>
      <c r="M50" s="406"/>
    </row>
    <row r="51" spans="1:13">
      <c r="A51" s="391" t="s">
        <v>1299</v>
      </c>
      <c r="B51" s="393"/>
      <c r="C51" s="67"/>
      <c r="D51" s="19"/>
      <c r="E51" s="9"/>
      <c r="F51" s="20"/>
      <c r="G51" s="13"/>
      <c r="H51" s="9"/>
      <c r="I51" s="9"/>
    </row>
    <row r="52" spans="1:13">
      <c r="A52" s="391" t="s">
        <v>1307</v>
      </c>
      <c r="B52" s="393"/>
      <c r="C52" s="67"/>
      <c r="D52" s="19"/>
      <c r="E52" s="9"/>
      <c r="F52" s="20"/>
      <c r="G52" s="13"/>
      <c r="H52" s="9"/>
      <c r="I52" s="9"/>
    </row>
    <row r="53" spans="1:13">
      <c r="A53" s="80" t="str">
        <f>Контакты!$B$10</f>
        <v>почта для приёма заказов</v>
      </c>
      <c r="B53" s="29" t="str">
        <f>Контакты!$C$10</f>
        <v>хххх@ххх.ru</v>
      </c>
      <c r="C53" s="29"/>
      <c r="D53" s="9"/>
      <c r="E53" s="29"/>
      <c r="F53" s="9"/>
      <c r="G53" s="29"/>
      <c r="H53" s="9"/>
      <c r="I53" s="29"/>
    </row>
    <row r="54" spans="1:13">
      <c r="A54" s="80" t="str">
        <f>Контакты!$B$12</f>
        <v>номер телефона службы сервиса</v>
      </c>
      <c r="B54" s="29">
        <f>Контакты!$C$12</f>
        <v>8800</v>
      </c>
      <c r="C54" s="29"/>
      <c r="D54" s="9"/>
      <c r="E54" s="29"/>
      <c r="F54" s="9"/>
      <c r="G54" s="29"/>
      <c r="H54" s="9"/>
      <c r="I54" s="29"/>
    </row>
    <row r="55" spans="1:13">
      <c r="A55" s="9"/>
      <c r="B55" s="9"/>
      <c r="C55" s="9"/>
      <c r="D55" s="9"/>
      <c r="E55" s="9"/>
      <c r="F55" s="9"/>
      <c r="G55" s="9"/>
      <c r="H55" s="9"/>
      <c r="I55" s="9"/>
    </row>
    <row r="56" spans="1:13">
      <c r="G56" s="36"/>
    </row>
  </sheetData>
  <mergeCells count="25">
    <mergeCell ref="D45:E45"/>
    <mergeCell ref="D46:E46"/>
    <mergeCell ref="D47:E47"/>
    <mergeCell ref="B38:B47"/>
    <mergeCell ref="B27:B36"/>
    <mergeCell ref="D37:E37"/>
    <mergeCell ref="D38:D44"/>
    <mergeCell ref="D34:E34"/>
    <mergeCell ref="D35:E35"/>
    <mergeCell ref="D36:E36"/>
    <mergeCell ref="D27:D33"/>
    <mergeCell ref="D15:E15"/>
    <mergeCell ref="D16:D22"/>
    <mergeCell ref="D26:E26"/>
    <mergeCell ref="D23:E23"/>
    <mergeCell ref="D24:E24"/>
    <mergeCell ref="D25:E25"/>
    <mergeCell ref="A2:I2"/>
    <mergeCell ref="D4:E4"/>
    <mergeCell ref="D5:D11"/>
    <mergeCell ref="B5:B14"/>
    <mergeCell ref="D12:E12"/>
    <mergeCell ref="D13:E13"/>
    <mergeCell ref="D14:E14"/>
    <mergeCell ref="B16:B25"/>
  </mergeCells>
  <hyperlinks>
    <hyperlink ref="I1" location="Содержание!A1" display="К СОДЕРЖАНИЮ &gt;&gt;&gt;" xr:uid="{00000000-0004-0000-0B00-000000000000}"/>
    <hyperlink ref="B3" r:id="rId1" xr:uid="{00000000-0004-0000-0B00-000001000000}"/>
    <hyperlink ref="B50" r:id="rId2" xr:uid="{00000000-0004-0000-0B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rowBreaks count="1" manualBreakCount="1">
    <brk id="55" max="9" man="1"/>
  </rowBreak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73">
    <tabColor rgb="FF0070C0"/>
  </sheetPr>
  <dimension ref="A1:I42"/>
  <sheetViews>
    <sheetView view="pageBreakPreview" zoomScale="70" zoomScaleNormal="100" zoomScaleSheetLayoutView="70" workbookViewId="0">
      <selection activeCell="P7" sqref="P7"/>
    </sheetView>
  </sheetViews>
  <sheetFormatPr defaultColWidth="9.28515625" defaultRowHeight="15.75"/>
  <cols>
    <col min="1" max="1" width="40.5703125" style="6" customWidth="1"/>
    <col min="2" max="2" width="46.5703125" style="6" customWidth="1"/>
    <col min="3" max="3" width="44.28515625" style="6" customWidth="1"/>
    <col min="4" max="4" width="5.5703125" style="6" customWidth="1"/>
    <col min="5" max="5" width="10" style="6" customWidth="1"/>
    <col min="6" max="6" width="16.5703125" style="116" customWidth="1"/>
    <col min="7" max="7" width="10" style="37" customWidth="1"/>
    <col min="8" max="8" width="18.28515625" style="20" customWidth="1"/>
    <col min="9" max="9" width="20" style="20" customWidth="1"/>
  </cols>
  <sheetData>
    <row r="1" spans="1:9" ht="19.5" thickBot="1">
      <c r="A1" s="119" t="str">
        <f>'Moms Love'!A1</f>
        <v>с 01.04 по 07.04.2026 г. включительно</v>
      </c>
      <c r="B1" s="9"/>
      <c r="C1" s="9"/>
      <c r="D1" s="9"/>
      <c r="E1" s="9"/>
      <c r="G1" s="24"/>
      <c r="H1" s="19"/>
      <c r="I1" s="630"/>
    </row>
    <row r="2" spans="1:9" ht="29.25" customHeight="1" thickBot="1">
      <c r="A2" s="689" t="s">
        <v>64</v>
      </c>
      <c r="B2" s="690"/>
      <c r="C2" s="690"/>
      <c r="D2" s="690"/>
      <c r="E2" s="690"/>
      <c r="F2" s="690"/>
      <c r="G2" s="690"/>
      <c r="H2" s="690"/>
      <c r="I2" s="690"/>
    </row>
    <row r="3" spans="1:9" ht="29.25" customHeight="1" thickBot="1">
      <c r="A3" s="691" t="s">
        <v>73</v>
      </c>
      <c r="B3" s="692"/>
      <c r="C3" s="692"/>
      <c r="D3" s="692"/>
      <c r="E3" s="692"/>
      <c r="F3" s="692"/>
      <c r="G3" s="692"/>
      <c r="H3" s="692"/>
      <c r="I3" s="692"/>
    </row>
    <row r="4" spans="1:9" ht="29.25" customHeight="1" thickBot="1">
      <c r="A4" s="378" t="s">
        <v>1027</v>
      </c>
      <c r="B4" s="693" t="s">
        <v>1253</v>
      </c>
      <c r="C4" s="694"/>
      <c r="D4" s="694"/>
      <c r="E4" s="694"/>
      <c r="F4" s="694"/>
      <c r="G4" s="694"/>
      <c r="H4" s="694"/>
      <c r="I4" s="694"/>
    </row>
    <row r="5" spans="1:9" ht="47.45" customHeight="1" thickBot="1">
      <c r="A5" s="66" t="s">
        <v>2227</v>
      </c>
      <c r="B5" s="120" t="s">
        <v>29</v>
      </c>
      <c r="C5" s="333" t="s">
        <v>1061</v>
      </c>
      <c r="D5" s="658" t="s">
        <v>30</v>
      </c>
      <c r="E5" s="659"/>
      <c r="F5" s="121" t="s">
        <v>32</v>
      </c>
      <c r="G5" s="122" t="s">
        <v>33</v>
      </c>
      <c r="H5" s="123" t="s">
        <v>34</v>
      </c>
      <c r="I5" s="124" t="s">
        <v>31</v>
      </c>
    </row>
    <row r="6" spans="1:9" ht="17.649999999999999" customHeight="1">
      <c r="A6" s="31"/>
      <c r="B6" s="677" t="s">
        <v>1248</v>
      </c>
      <c r="C6" s="269" t="s">
        <v>965</v>
      </c>
      <c r="D6" s="688" t="s">
        <v>41</v>
      </c>
      <c r="E6" s="134">
        <v>80</v>
      </c>
      <c r="F6" s="56">
        <f>'СВОД Аксессуары'!J72</f>
        <v>7387</v>
      </c>
      <c r="G6" s="279">
        <f>'СВОД Аксессуары'!K72</f>
        <v>0.34</v>
      </c>
      <c r="H6" s="35">
        <f>'СВОД Аксессуары'!L72</f>
        <v>4875.4199999999992</v>
      </c>
      <c r="I6" s="813">
        <v>3351.533625</v>
      </c>
    </row>
    <row r="7" spans="1:9" ht="17.649999999999999" customHeight="1">
      <c r="A7" s="366"/>
      <c r="B7" s="670"/>
      <c r="C7" s="269" t="s">
        <v>967</v>
      </c>
      <c r="D7" s="648"/>
      <c r="E7" s="99">
        <v>90</v>
      </c>
      <c r="F7" s="51">
        <f>'СВОД Аксессуары'!J73</f>
        <v>8173</v>
      </c>
      <c r="G7" s="87">
        <f>'СВОД Аксессуары'!K73</f>
        <v>0.34</v>
      </c>
      <c r="H7" s="15">
        <f>'СВОД Аксессуары'!L73</f>
        <v>5394.1799999999994</v>
      </c>
      <c r="I7" s="97">
        <v>3708.0449999999996</v>
      </c>
    </row>
    <row r="8" spans="1:9" ht="17.649999999999999" customHeight="1">
      <c r="A8" s="366"/>
      <c r="B8" s="670"/>
      <c r="C8" s="269" t="s">
        <v>969</v>
      </c>
      <c r="D8" s="648"/>
      <c r="E8" s="99">
        <v>120</v>
      </c>
      <c r="F8" s="51">
        <f>'СВОД Аксессуары'!J74</f>
        <v>10543</v>
      </c>
      <c r="G8" s="87">
        <f>'СВОД Аксессуары'!K74</f>
        <v>0.34</v>
      </c>
      <c r="H8" s="15">
        <f>'СВОД Аксессуары'!L74</f>
        <v>6958.3799999999992</v>
      </c>
      <c r="I8" s="97">
        <v>4783.7047499999999</v>
      </c>
    </row>
    <row r="9" spans="1:9" ht="17.649999999999999" customHeight="1">
      <c r="A9" s="366"/>
      <c r="B9" s="670"/>
      <c r="C9" s="269" t="s">
        <v>971</v>
      </c>
      <c r="D9" s="648"/>
      <c r="E9" s="100">
        <v>140</v>
      </c>
      <c r="F9" s="51">
        <f>'СВОД Аксессуары'!J75</f>
        <v>12100</v>
      </c>
      <c r="G9" s="87">
        <f>'СВОД Аксессуары'!K75</f>
        <v>0.34</v>
      </c>
      <c r="H9" s="15">
        <f>'СВОД Аксессуары'!L75</f>
        <v>7985.9999999999991</v>
      </c>
      <c r="I9" s="97">
        <v>5490.1934999999994</v>
      </c>
    </row>
    <row r="10" spans="1:9" ht="17.649999999999999" customHeight="1">
      <c r="A10" s="366"/>
      <c r="B10" s="670"/>
      <c r="C10" s="269" t="s">
        <v>973</v>
      </c>
      <c r="D10" s="648"/>
      <c r="E10" s="115">
        <v>160</v>
      </c>
      <c r="F10" s="117">
        <f>'СВОД Аксессуары'!J76</f>
        <v>13768</v>
      </c>
      <c r="G10" s="88">
        <f>'СВОД Аксессуары'!K76</f>
        <v>0.34</v>
      </c>
      <c r="H10" s="16">
        <f>'СВОД Аксессуары'!L76</f>
        <v>9086.8799999999992</v>
      </c>
      <c r="I10" s="814">
        <v>6246.9123749999999</v>
      </c>
    </row>
    <row r="11" spans="1:9" ht="17.649999999999999" customHeight="1">
      <c r="A11" s="366"/>
      <c r="B11" s="670"/>
      <c r="C11" s="269" t="s">
        <v>975</v>
      </c>
      <c r="D11" s="648"/>
      <c r="E11" s="100">
        <v>180</v>
      </c>
      <c r="F11" s="51">
        <f>'СВОД Аксессуары'!J77</f>
        <v>15257</v>
      </c>
      <c r="G11" s="87">
        <f>'СВОД Аксессуары'!K77</f>
        <v>0.34</v>
      </c>
      <c r="H11" s="15">
        <f>'СВОД Аксессуары'!L77</f>
        <v>10069.619999999999</v>
      </c>
      <c r="I11" s="97">
        <v>6922.3646250000002</v>
      </c>
    </row>
    <row r="12" spans="1:9" ht="17.649999999999999" customHeight="1" thickBot="1">
      <c r="A12" s="367"/>
      <c r="B12" s="676"/>
      <c r="C12" s="269" t="s">
        <v>977</v>
      </c>
      <c r="D12" s="651"/>
      <c r="E12" s="102">
        <v>200</v>
      </c>
      <c r="F12" s="53">
        <f>'СВОД Аксессуары'!J78</f>
        <v>16276</v>
      </c>
      <c r="G12" s="106">
        <f>'СВОД Аксессуары'!K78</f>
        <v>0.34</v>
      </c>
      <c r="H12" s="18">
        <f>'СВОД Аксессуары'!L78</f>
        <v>10742.159999999998</v>
      </c>
      <c r="I12" s="98">
        <v>7385.0534999999991</v>
      </c>
    </row>
    <row r="13" spans="1:9" ht="46.15" customHeight="1" thickBot="1">
      <c r="A13" s="66" t="s">
        <v>2129</v>
      </c>
      <c r="B13" s="120" t="s">
        <v>29</v>
      </c>
      <c r="C13" s="333" t="s">
        <v>1061</v>
      </c>
      <c r="D13" s="658" t="s">
        <v>30</v>
      </c>
      <c r="E13" s="659"/>
      <c r="F13" s="121" t="s">
        <v>32</v>
      </c>
      <c r="G13" s="122" t="s">
        <v>33</v>
      </c>
      <c r="H13" s="123" t="s">
        <v>34</v>
      </c>
      <c r="I13" s="124" t="s">
        <v>31</v>
      </c>
    </row>
    <row r="14" spans="1:9" ht="19.5" customHeight="1">
      <c r="A14" s="31"/>
      <c r="B14" s="677" t="s">
        <v>1247</v>
      </c>
      <c r="C14" s="269" t="s">
        <v>1245</v>
      </c>
      <c r="D14" s="688" t="s">
        <v>41</v>
      </c>
      <c r="E14" s="134">
        <v>80</v>
      </c>
      <c r="F14" s="56">
        <f>'СВОД Аксессуары'!J93</f>
        <v>8131</v>
      </c>
      <c r="G14" s="279">
        <f>'СВОД Аксессуары'!K93</f>
        <v>0.29599999999999999</v>
      </c>
      <c r="H14" s="35">
        <f>'СВОД Аксессуары'!L93</f>
        <v>5724.2239999999993</v>
      </c>
      <c r="I14" s="813">
        <v>3829.3595999999998</v>
      </c>
    </row>
    <row r="15" spans="1:9" ht="19.5" customHeight="1">
      <c r="A15" s="366"/>
      <c r="B15" s="670"/>
      <c r="C15" s="269" t="s">
        <v>1009</v>
      </c>
      <c r="D15" s="648"/>
      <c r="E15" s="99">
        <v>90</v>
      </c>
      <c r="F15" s="51">
        <f>'СВОД Аксессуары'!J94</f>
        <v>9013</v>
      </c>
      <c r="G15" s="87">
        <f>'СВОД Аксессуары'!K94</f>
        <v>0.29599999999999999</v>
      </c>
      <c r="H15" s="15">
        <f>'СВОД Аксессуары'!L94</f>
        <v>6345.152</v>
      </c>
      <c r="I15" s="97">
        <v>4244.4864000000007</v>
      </c>
    </row>
    <row r="16" spans="1:9" ht="19.5" customHeight="1">
      <c r="A16" s="366"/>
      <c r="B16" s="670"/>
      <c r="C16" s="269" t="s">
        <v>1011</v>
      </c>
      <c r="D16" s="648"/>
      <c r="E16" s="99">
        <v>120</v>
      </c>
      <c r="F16" s="51">
        <f>'СВОД Аксессуары'!J95</f>
        <v>11659</v>
      </c>
      <c r="G16" s="87">
        <f>'СВОД Аксессуары'!K95</f>
        <v>0.29599999999999999</v>
      </c>
      <c r="H16" s="15">
        <f>'СВОД Аксессуары'!L95</f>
        <v>8207.9359999999997</v>
      </c>
      <c r="I16" s="97">
        <v>5490.3023999999996</v>
      </c>
    </row>
    <row r="17" spans="1:9" ht="19.5" customHeight="1">
      <c r="A17" s="366"/>
      <c r="B17" s="670"/>
      <c r="C17" s="269" t="s">
        <v>1013</v>
      </c>
      <c r="D17" s="648"/>
      <c r="E17" s="100">
        <v>140</v>
      </c>
      <c r="F17" s="51">
        <f>'СВОД Аксессуары'!J96</f>
        <v>13410</v>
      </c>
      <c r="G17" s="87">
        <f>'СВОД Аксессуары'!K96</f>
        <v>0.29599999999999999</v>
      </c>
      <c r="H17" s="15">
        <f>'СВОД Аксессуары'!L96</f>
        <v>9440.64</v>
      </c>
      <c r="I17" s="97">
        <v>6314.4575999999997</v>
      </c>
    </row>
    <row r="18" spans="1:9" ht="19.5" customHeight="1">
      <c r="A18" s="366"/>
      <c r="B18" s="670"/>
      <c r="C18" s="269" t="s">
        <v>1015</v>
      </c>
      <c r="D18" s="648"/>
      <c r="E18" s="115">
        <v>160</v>
      </c>
      <c r="F18" s="117">
        <f>'СВОД Аксессуары'!J97</f>
        <v>15146</v>
      </c>
      <c r="G18" s="88">
        <f>'СВОД Аксессуары'!K97</f>
        <v>0.29599999999999999</v>
      </c>
      <c r="H18" s="16">
        <f>'СВОД Аксессуары'!L97</f>
        <v>10662.784</v>
      </c>
      <c r="I18" s="814">
        <v>7132.5144</v>
      </c>
    </row>
    <row r="19" spans="1:9" ht="19.5" customHeight="1">
      <c r="A19" s="366"/>
      <c r="B19" s="670"/>
      <c r="C19" s="269" t="s">
        <v>1017</v>
      </c>
      <c r="D19" s="648"/>
      <c r="E19" s="100">
        <v>180</v>
      </c>
      <c r="F19" s="51">
        <f>'СВОД Аксессуары'!J98</f>
        <v>16924</v>
      </c>
      <c r="G19" s="87">
        <f>'СВОД Аксессуары'!K98</f>
        <v>0.29599999999999999</v>
      </c>
      <c r="H19" s="15">
        <f>'СВОД Аксессуары'!L98</f>
        <v>11914.495999999999</v>
      </c>
      <c r="I19" s="97">
        <v>7969.7376000000004</v>
      </c>
    </row>
    <row r="20" spans="1:9" ht="19.5" customHeight="1" thickBot="1">
      <c r="A20" s="367"/>
      <c r="B20" s="676"/>
      <c r="C20" s="269" t="s">
        <v>1019</v>
      </c>
      <c r="D20" s="651"/>
      <c r="E20" s="102">
        <v>200</v>
      </c>
      <c r="F20" s="53">
        <f>'СВОД Аксессуары'!J99</f>
        <v>18150</v>
      </c>
      <c r="G20" s="106">
        <f>'СВОД Аксессуары'!K99</f>
        <v>0.29599999999999999</v>
      </c>
      <c r="H20" s="18">
        <f>'СВОД Аксессуары'!L99</f>
        <v>12777.599999999999</v>
      </c>
      <c r="I20" s="98">
        <v>8546.9076000000005</v>
      </c>
    </row>
    <row r="21" spans="1:9" ht="49.15" customHeight="1" thickBot="1">
      <c r="A21" s="66" t="s">
        <v>2130</v>
      </c>
      <c r="B21" s="120" t="s">
        <v>29</v>
      </c>
      <c r="C21" s="333" t="s">
        <v>1061</v>
      </c>
      <c r="D21" s="658" t="s">
        <v>30</v>
      </c>
      <c r="E21" s="659"/>
      <c r="F21" s="121" t="s">
        <v>32</v>
      </c>
      <c r="G21" s="122" t="s">
        <v>33</v>
      </c>
      <c r="H21" s="123" t="s">
        <v>34</v>
      </c>
      <c r="I21" s="124" t="s">
        <v>31</v>
      </c>
    </row>
    <row r="22" spans="1:9" ht="18" customHeight="1">
      <c r="A22" s="31"/>
      <c r="B22" s="677" t="s">
        <v>1246</v>
      </c>
      <c r="C22" s="269" t="s">
        <v>993</v>
      </c>
      <c r="D22" s="688" t="s">
        <v>41</v>
      </c>
      <c r="E22" s="134">
        <v>80</v>
      </c>
      <c r="F22" s="56">
        <f>'СВОД Аксессуары'!J86</f>
        <v>8779</v>
      </c>
      <c r="G22" s="279">
        <f>'СВОД Аксессуары'!K86</f>
        <v>0.29599999999999999</v>
      </c>
      <c r="H22" s="35">
        <f>'СВОД Аксессуары'!L86</f>
        <v>6180.4159999999993</v>
      </c>
      <c r="I22" s="813">
        <v>4217.6970000000001</v>
      </c>
    </row>
    <row r="23" spans="1:9" ht="18" customHeight="1">
      <c r="A23" s="366"/>
      <c r="B23" s="670"/>
      <c r="C23" s="269" t="s">
        <v>995</v>
      </c>
      <c r="D23" s="648"/>
      <c r="E23" s="99">
        <v>90</v>
      </c>
      <c r="F23" s="51">
        <f>'СВОД Аксессуары'!J87</f>
        <v>9744</v>
      </c>
      <c r="G23" s="87">
        <f>'СВОД Аксессуары'!K87</f>
        <v>0.29599999999999999</v>
      </c>
      <c r="H23" s="15">
        <f>'СВОД Аксессуары'!L87</f>
        <v>6859.7759999999998</v>
      </c>
      <c r="I23" s="97">
        <v>4681.2026249999999</v>
      </c>
    </row>
    <row r="24" spans="1:9" ht="18" customHeight="1">
      <c r="A24" s="366"/>
      <c r="B24" s="670"/>
      <c r="C24" s="269" t="s">
        <v>997</v>
      </c>
      <c r="D24" s="648"/>
      <c r="E24" s="99">
        <v>120</v>
      </c>
      <c r="F24" s="51">
        <f>'СВОД Аксессуары'!J88</f>
        <v>13437</v>
      </c>
      <c r="G24" s="87">
        <f>'СВОД Аксессуары'!K88</f>
        <v>0.29599999999999999</v>
      </c>
      <c r="H24" s="15">
        <f>'СВОД Аксессуары'!L88</f>
        <v>9459.6479999999992</v>
      </c>
      <c r="I24" s="97">
        <v>6455.5920000000006</v>
      </c>
    </row>
    <row r="25" spans="1:9" ht="18" customHeight="1">
      <c r="A25" s="366"/>
      <c r="B25" s="670"/>
      <c r="C25" s="269" t="s">
        <v>999</v>
      </c>
      <c r="D25" s="648"/>
      <c r="E25" s="100">
        <v>140</v>
      </c>
      <c r="F25" s="51">
        <f>'СВОД Аксессуары'!J89</f>
        <v>15394</v>
      </c>
      <c r="G25" s="87">
        <f>'СВОД Аксессуары'!K89</f>
        <v>0.29599999999999999</v>
      </c>
      <c r="H25" s="15">
        <f>'СВОД Аксессуары'!L89</f>
        <v>10837.376</v>
      </c>
      <c r="I25" s="97">
        <v>7395.2628750000003</v>
      </c>
    </row>
    <row r="26" spans="1:9" ht="18" customHeight="1">
      <c r="A26" s="366"/>
      <c r="B26" s="670"/>
      <c r="C26" s="269" t="s">
        <v>1001</v>
      </c>
      <c r="D26" s="648"/>
      <c r="E26" s="115">
        <v>160</v>
      </c>
      <c r="F26" s="117">
        <f>'СВОД Аксессуары'!J90</f>
        <v>17075</v>
      </c>
      <c r="G26" s="88">
        <f>'СВОД Аксессуары'!K90</f>
        <v>0.29599999999999999</v>
      </c>
      <c r="H26" s="16">
        <f>'СВОД Аксессуары'!L90</f>
        <v>12020.8</v>
      </c>
      <c r="I26" s="814">
        <v>8203.845374999999</v>
      </c>
    </row>
    <row r="27" spans="1:9" ht="18" customHeight="1">
      <c r="A27" s="366"/>
      <c r="B27" s="670"/>
      <c r="C27" s="269" t="s">
        <v>1003</v>
      </c>
      <c r="D27" s="648"/>
      <c r="E27" s="100">
        <v>180</v>
      </c>
      <c r="F27" s="51">
        <f>'СВОД Аксессуары'!J91</f>
        <v>18674</v>
      </c>
      <c r="G27" s="87">
        <f>'СВОД Аксессуары'!K91</f>
        <v>0.29599999999999999</v>
      </c>
      <c r="H27" s="15">
        <f>'СВОД Аксессуары'!L91</f>
        <v>13146.495999999999</v>
      </c>
      <c r="I27" s="97">
        <v>8971.1820000000007</v>
      </c>
    </row>
    <row r="28" spans="1:9" ht="18" customHeight="1" thickBot="1">
      <c r="A28" s="367"/>
      <c r="B28" s="676"/>
      <c r="C28" s="269" t="s">
        <v>1005</v>
      </c>
      <c r="D28" s="651"/>
      <c r="E28" s="102">
        <v>200</v>
      </c>
      <c r="F28" s="53">
        <f>'СВОД Аксессуары'!J92</f>
        <v>20052</v>
      </c>
      <c r="G28" s="106">
        <f>'СВОД Аксессуары'!K92</f>
        <v>0.29599999999999999</v>
      </c>
      <c r="H28" s="18">
        <f>'СВОД Аксессуары'!L92</f>
        <v>14116.607999999998</v>
      </c>
      <c r="I28" s="98">
        <v>9633.5662499999999</v>
      </c>
    </row>
    <row r="29" spans="1:9" ht="47.45" customHeight="1" thickBot="1">
      <c r="A29" s="66" t="s">
        <v>2131</v>
      </c>
      <c r="B29" s="120" t="s">
        <v>29</v>
      </c>
      <c r="C29" s="333" t="s">
        <v>1061</v>
      </c>
      <c r="D29" s="658" t="s">
        <v>30</v>
      </c>
      <c r="E29" s="659"/>
      <c r="F29" s="121" t="s">
        <v>32</v>
      </c>
      <c r="G29" s="122" t="s">
        <v>33</v>
      </c>
      <c r="H29" s="123" t="s">
        <v>34</v>
      </c>
      <c r="I29" s="124" t="s">
        <v>31</v>
      </c>
    </row>
    <row r="30" spans="1:9" ht="15.6" customHeight="1">
      <c r="A30" s="31"/>
      <c r="B30" s="677" t="s">
        <v>1249</v>
      </c>
      <c r="C30" s="389" t="s">
        <v>979</v>
      </c>
      <c r="D30" s="688" t="s">
        <v>41</v>
      </c>
      <c r="E30" s="134">
        <v>80</v>
      </c>
      <c r="F30" s="56">
        <f>'СВОД Аксессуары'!J79</f>
        <v>10529</v>
      </c>
      <c r="G30" s="279">
        <f>'СВОД Аксессуары'!K79</f>
        <v>0.12</v>
      </c>
      <c r="H30" s="35">
        <f>'СВОД Аксессуары'!L79</f>
        <v>9265.52</v>
      </c>
      <c r="I30" s="813">
        <v>6809.4081000000006</v>
      </c>
    </row>
    <row r="31" spans="1:9" ht="15.6" customHeight="1">
      <c r="A31" s="366"/>
      <c r="B31" s="670"/>
      <c r="C31" s="269" t="s">
        <v>981</v>
      </c>
      <c r="D31" s="648"/>
      <c r="E31" s="99">
        <v>90</v>
      </c>
      <c r="F31" s="51">
        <f>'СВОД Аксессуары'!J80</f>
        <v>11756</v>
      </c>
      <c r="G31" s="87">
        <f>'СВОД Аксессуары'!K80</f>
        <v>0.12</v>
      </c>
      <c r="H31" s="15">
        <f>'СВОД Аксессуары'!L80</f>
        <v>10345.280000000001</v>
      </c>
      <c r="I31" s="97">
        <v>7606.528875</v>
      </c>
    </row>
    <row r="32" spans="1:9" ht="15.6" customHeight="1">
      <c r="A32" s="366"/>
      <c r="B32" s="670"/>
      <c r="C32" s="269" t="s">
        <v>983</v>
      </c>
      <c r="D32" s="648"/>
      <c r="E32" s="99">
        <v>120</v>
      </c>
      <c r="F32" s="51">
        <f>'СВОД Аксессуары'!J81</f>
        <v>15450</v>
      </c>
      <c r="G32" s="87">
        <f>'СВОД Аксессуары'!K81</f>
        <v>0.12</v>
      </c>
      <c r="H32" s="15">
        <f>'СВОД Аксессуары'!L81</f>
        <v>13596</v>
      </c>
      <c r="I32" s="97">
        <v>9994.2702749999989</v>
      </c>
    </row>
    <row r="33" spans="1:9" ht="15.6" customHeight="1">
      <c r="A33" s="366"/>
      <c r="B33" s="670"/>
      <c r="C33" s="269" t="s">
        <v>985</v>
      </c>
      <c r="D33" s="648"/>
      <c r="E33" s="100">
        <v>140</v>
      </c>
      <c r="F33" s="51">
        <f>'СВОД Аксессуары'!J82</f>
        <v>17916</v>
      </c>
      <c r="G33" s="87">
        <f>'СВОД Аксессуары'!K82</f>
        <v>0.12</v>
      </c>
      <c r="H33" s="15">
        <f>'СВОД Аксессуары'!L82</f>
        <v>15766.08</v>
      </c>
      <c r="I33" s="97">
        <v>11588.511825</v>
      </c>
    </row>
    <row r="34" spans="1:9" ht="15.6" customHeight="1">
      <c r="A34" s="366"/>
      <c r="B34" s="670"/>
      <c r="C34" s="269" t="s">
        <v>987</v>
      </c>
      <c r="D34" s="648"/>
      <c r="E34" s="115">
        <v>160</v>
      </c>
      <c r="F34" s="117">
        <f>'СВОД Аксессуары'!J83</f>
        <v>20383</v>
      </c>
      <c r="G34" s="88">
        <f>'СВОД Аксессуары'!K83</f>
        <v>0.12</v>
      </c>
      <c r="H34" s="16">
        <f>'СВОД Аксессуары'!L83</f>
        <v>17937.04</v>
      </c>
      <c r="I34" s="814">
        <v>13179.649725000001</v>
      </c>
    </row>
    <row r="35" spans="1:9" ht="15.6" customHeight="1">
      <c r="A35" s="366"/>
      <c r="B35" s="670"/>
      <c r="C35" s="269" t="s">
        <v>989</v>
      </c>
      <c r="D35" s="648"/>
      <c r="E35" s="100">
        <v>180</v>
      </c>
      <c r="F35" s="51">
        <f>'СВОД Аксессуары'!J84</f>
        <v>22849</v>
      </c>
      <c r="G35" s="87">
        <f>'СВОД Аксессуары'!K84</f>
        <v>0.12</v>
      </c>
      <c r="H35" s="15">
        <f>'СВОД Аксессуары'!L84</f>
        <v>20107.12</v>
      </c>
      <c r="I35" s="97">
        <v>14773.374000000002</v>
      </c>
    </row>
    <row r="36" spans="1:9" ht="15.6" customHeight="1" thickBot="1">
      <c r="A36" s="367"/>
      <c r="B36" s="676"/>
      <c r="C36" s="390" t="s">
        <v>991</v>
      </c>
      <c r="D36" s="651"/>
      <c r="E36" s="102">
        <v>200</v>
      </c>
      <c r="F36" s="53">
        <f>'СВОД Аксессуары'!J85</f>
        <v>25041</v>
      </c>
      <c r="G36" s="106">
        <f>'СВОД Аксессуары'!K85</f>
        <v>0.12</v>
      </c>
      <c r="H36" s="18">
        <f>'СВОД Аксессуары'!L85</f>
        <v>22036.080000000002</v>
      </c>
      <c r="I36" s="98">
        <v>16198.983900000001</v>
      </c>
    </row>
    <row r="37" spans="1:9" ht="15.6" customHeight="1">
      <c r="A37" s="391" t="s">
        <v>1254</v>
      </c>
      <c r="B37" s="391"/>
      <c r="C37" s="435"/>
      <c r="D37" s="436"/>
      <c r="E37" s="437"/>
      <c r="F37" s="397"/>
      <c r="G37" s="438"/>
      <c r="H37" s="59"/>
      <c r="I37" s="396"/>
    </row>
    <row r="38" spans="1:9" ht="15.6" customHeight="1">
      <c r="A38" s="391" t="s">
        <v>1084</v>
      </c>
      <c r="B38" s="391"/>
      <c r="C38" s="435"/>
      <c r="D38" s="436"/>
      <c r="E38" s="437"/>
      <c r="F38" s="397"/>
      <c r="G38" s="438"/>
      <c r="H38" s="59"/>
      <c r="I38" s="396"/>
    </row>
    <row r="39" spans="1:9">
      <c r="A39" s="391" t="s">
        <v>1085</v>
      </c>
      <c r="B39" s="393" t="s">
        <v>1086</v>
      </c>
      <c r="C39" s="9"/>
      <c r="D39" s="9"/>
      <c r="E39" s="9"/>
      <c r="F39" s="118"/>
      <c r="G39" s="24"/>
      <c r="H39" s="19"/>
      <c r="I39" s="19"/>
    </row>
    <row r="40" spans="1:9">
      <c r="A40" s="80" t="str">
        <f>Контакты!$B$10</f>
        <v>почта для приёма заказов</v>
      </c>
      <c r="B40" s="29" t="str">
        <f>Контакты!$C$10</f>
        <v>хххх@ххх.ru</v>
      </c>
      <c r="C40" s="29"/>
      <c r="D40" s="9"/>
      <c r="E40" s="9"/>
      <c r="F40" s="118"/>
      <c r="G40" s="24"/>
      <c r="H40" s="19"/>
      <c r="I40" s="19"/>
    </row>
    <row r="41" spans="1:9">
      <c r="A41" s="80" t="str">
        <f>Контакты!$B$12</f>
        <v>номер телефона службы сервиса</v>
      </c>
      <c r="B41" s="29">
        <f>Контакты!$C$12</f>
        <v>8800</v>
      </c>
      <c r="C41" s="29"/>
      <c r="D41" s="9"/>
      <c r="E41" s="9"/>
      <c r="F41" s="118"/>
      <c r="G41" s="24"/>
      <c r="H41" s="19"/>
      <c r="I41" s="19"/>
    </row>
    <row r="42" spans="1:9">
      <c r="A42" s="9"/>
      <c r="B42" s="9"/>
      <c r="C42" s="9"/>
      <c r="D42" s="9"/>
      <c r="E42" s="9"/>
      <c r="F42" s="118"/>
      <c r="G42" s="24"/>
      <c r="H42" s="19"/>
      <c r="I42" s="19"/>
    </row>
  </sheetData>
  <mergeCells count="15">
    <mergeCell ref="A2:I2"/>
    <mergeCell ref="A3:I3"/>
    <mergeCell ref="D5:E5"/>
    <mergeCell ref="B6:B12"/>
    <mergeCell ref="D6:D12"/>
    <mergeCell ref="B4:I4"/>
    <mergeCell ref="D29:E29"/>
    <mergeCell ref="B30:B36"/>
    <mergeCell ref="D30:D36"/>
    <mergeCell ref="D13:E13"/>
    <mergeCell ref="B14:B20"/>
    <mergeCell ref="D14:D20"/>
    <mergeCell ref="D21:E21"/>
    <mergeCell ref="B22:B28"/>
    <mergeCell ref="D22:D28"/>
  </mergeCells>
  <hyperlinks>
    <hyperlink ref="I1" location="Содержание!A1" display="К СОДЕРЖАНИЮ &gt;&gt;&gt;" xr:uid="{00000000-0004-0000-0C00-000000000000}"/>
    <hyperlink ref="B4" r:id="rId1" xr:uid="{00000000-0004-0000-0C00-000001000000}"/>
    <hyperlink ref="B39" r:id="rId2" xr:uid="{00000000-0004-0000-0C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CC"/>
  </sheetPr>
  <dimension ref="A1:AD181"/>
  <sheetViews>
    <sheetView view="pageBreakPreview" zoomScale="60" zoomScaleNormal="100" workbookViewId="0">
      <selection activeCell="E13" sqref="E13:M13"/>
    </sheetView>
  </sheetViews>
  <sheetFormatPr defaultColWidth="8.7109375" defaultRowHeight="15.75"/>
  <cols>
    <col min="1" max="1" width="59.42578125" style="6" customWidth="1"/>
    <col min="2" max="2" width="40.5703125" style="6" customWidth="1"/>
    <col min="3" max="3" width="66.28515625" style="6" customWidth="1"/>
    <col min="4" max="4" width="5.42578125" style="6" customWidth="1"/>
    <col min="5" max="5" width="5.28515625" style="20" customWidth="1"/>
    <col min="6" max="13" width="11.28515625" style="20" customWidth="1"/>
    <col min="14" max="14" width="9.42578125" style="57" hidden="1" customWidth="1"/>
    <col min="15" max="20" width="9.42578125" style="20" hidden="1" customWidth="1"/>
    <col min="21" max="22" width="9.42578125" style="6" hidden="1" customWidth="1"/>
    <col min="23" max="16384" width="8.7109375" style="6"/>
  </cols>
  <sheetData>
    <row r="1" spans="1:22">
      <c r="A1" s="119" t="str">
        <f>'Moms Love'!A1</f>
        <v>с 01.04 по 07.04.2026 г. включительно</v>
      </c>
      <c r="B1" s="119"/>
      <c r="C1" s="119"/>
      <c r="D1" s="9"/>
      <c r="E1" s="19"/>
      <c r="F1" s="19"/>
      <c r="G1" s="19"/>
      <c r="H1" s="19"/>
      <c r="I1" s="19"/>
      <c r="J1" s="19"/>
      <c r="K1" s="19"/>
      <c r="L1" s="19"/>
      <c r="M1" s="153"/>
      <c r="O1" s="19"/>
      <c r="P1" s="19"/>
      <c r="Q1" s="19"/>
      <c r="R1" s="19"/>
      <c r="S1" s="19"/>
      <c r="T1" s="19"/>
      <c r="U1" s="9"/>
      <c r="V1" s="153" t="s">
        <v>28</v>
      </c>
    </row>
    <row r="2" spans="1:22" ht="16.5" thickBot="1">
      <c r="A2" s="11"/>
      <c r="B2" s="11"/>
      <c r="C2" s="376"/>
      <c r="D2" s="9"/>
      <c r="E2" s="19"/>
      <c r="F2" s="19"/>
      <c r="G2" s="19"/>
      <c r="H2" s="19"/>
      <c r="I2" s="19"/>
      <c r="J2" s="19"/>
      <c r="K2" s="19"/>
      <c r="L2" s="19"/>
      <c r="M2" s="631"/>
      <c r="O2" s="19"/>
      <c r="P2" s="19"/>
      <c r="Q2" s="19"/>
      <c r="R2" s="19"/>
      <c r="S2" s="19"/>
      <c r="T2" s="19"/>
      <c r="U2" s="9"/>
      <c r="V2" s="153" t="s">
        <v>39</v>
      </c>
    </row>
    <row r="3" spans="1:22" ht="57" customHeight="1" thickBot="1">
      <c r="A3" s="689" t="s">
        <v>1274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177"/>
      <c r="O3" s="178"/>
      <c r="P3" s="178"/>
      <c r="Q3" s="178"/>
      <c r="R3" s="178"/>
      <c r="S3" s="178"/>
      <c r="T3" s="641" t="s">
        <v>28</v>
      </c>
      <c r="U3" s="641"/>
      <c r="V3" s="641"/>
    </row>
    <row r="4" spans="1:22" ht="60" customHeight="1" thickBot="1">
      <c r="A4" s="299" t="s">
        <v>1027</v>
      </c>
      <c r="B4" s="724" t="s">
        <v>1028</v>
      </c>
      <c r="C4" s="725"/>
      <c r="D4" s="725"/>
      <c r="E4" s="726"/>
      <c r="F4" s="722" t="s">
        <v>1667</v>
      </c>
      <c r="G4" s="723"/>
      <c r="H4" s="723"/>
      <c r="I4" s="723"/>
      <c r="J4" s="722" t="s">
        <v>1666</v>
      </c>
      <c r="K4" s="723"/>
      <c r="L4" s="723"/>
      <c r="M4" s="723"/>
      <c r="N4" s="58"/>
      <c r="O4" s="719" t="s">
        <v>88</v>
      </c>
      <c r="P4" s="720"/>
      <c r="Q4" s="720"/>
      <c r="R4" s="720"/>
      <c r="S4" s="720"/>
      <c r="T4" s="720"/>
      <c r="U4" s="720"/>
      <c r="V4" s="721"/>
    </row>
    <row r="5" spans="1:22" ht="63.75" thickBot="1">
      <c r="A5" s="300" t="s">
        <v>40</v>
      </c>
      <c r="B5" s="300" t="s">
        <v>1037</v>
      </c>
      <c r="C5" s="300" t="s">
        <v>1026</v>
      </c>
      <c r="D5" s="713" t="s">
        <v>30</v>
      </c>
      <c r="E5" s="714"/>
      <c r="F5" s="507" t="s">
        <v>34</v>
      </c>
      <c r="G5" s="180" t="s">
        <v>38</v>
      </c>
      <c r="H5" s="181" t="s">
        <v>43</v>
      </c>
      <c r="I5" s="847" t="s">
        <v>31</v>
      </c>
      <c r="J5" s="179" t="s">
        <v>34</v>
      </c>
      <c r="K5" s="180" t="s">
        <v>38</v>
      </c>
      <c r="L5" s="181" t="s">
        <v>43</v>
      </c>
      <c r="M5" s="847" t="s">
        <v>31</v>
      </c>
      <c r="N5" s="183" t="s">
        <v>34</v>
      </c>
      <c r="O5" s="184" t="s">
        <v>34</v>
      </c>
      <c r="P5" s="185" t="s">
        <v>38</v>
      </c>
      <c r="Q5" s="186" t="s">
        <v>43</v>
      </c>
      <c r="R5" s="187"/>
      <c r="S5" s="188" t="s">
        <v>31</v>
      </c>
      <c r="T5" s="189" t="s">
        <v>31</v>
      </c>
      <c r="U5" s="190" t="s">
        <v>35</v>
      </c>
      <c r="V5" s="191" t="s">
        <v>36</v>
      </c>
    </row>
    <row r="6" spans="1:22" ht="16.350000000000001" customHeight="1" thickBot="1">
      <c r="A6" s="695" t="s">
        <v>1987</v>
      </c>
      <c r="B6" s="728"/>
      <c r="C6" s="373" t="s">
        <v>1476</v>
      </c>
      <c r="D6" s="700" t="s">
        <v>41</v>
      </c>
      <c r="E6" s="301">
        <v>90</v>
      </c>
      <c r="F6" s="174">
        <f>'СВОД Кровати'!J98</f>
        <v>8500</v>
      </c>
      <c r="G6" s="192">
        <f>'СВОД Кровати'!K98</f>
        <v>0.27400000000000002</v>
      </c>
      <c r="H6" s="818">
        <f>'СВОД Кровати'!L98</f>
        <v>6171</v>
      </c>
      <c r="I6" s="848">
        <v>4788.5985000000001</v>
      </c>
      <c r="J6" s="825">
        <f>'СВОД Кровати'!J103</f>
        <v>12500</v>
      </c>
      <c r="K6" s="252">
        <f>'СВОД Кровати'!K103</f>
        <v>0.27400000000000002</v>
      </c>
      <c r="L6" s="820">
        <f>'СВОД Кровати'!L103</f>
        <v>9075</v>
      </c>
      <c r="M6" s="862">
        <v>6587.9887500000004</v>
      </c>
      <c r="N6" s="498"/>
      <c r="O6" s="499"/>
      <c r="P6" s="500"/>
      <c r="Q6" s="501"/>
      <c r="R6" s="502"/>
      <c r="S6" s="503"/>
      <c r="T6" s="504"/>
      <c r="U6" s="505"/>
      <c r="V6" s="506"/>
    </row>
    <row r="7" spans="1:22" ht="16.350000000000001" customHeight="1" thickBot="1">
      <c r="A7" s="696"/>
      <c r="B7" s="729"/>
      <c r="C7" s="374" t="s">
        <v>1680</v>
      </c>
      <c r="D7" s="701"/>
      <c r="E7" s="302">
        <v>120</v>
      </c>
      <c r="F7" s="263">
        <f>'СВОД Кровати'!J99</f>
        <v>9500</v>
      </c>
      <c r="G7" s="197">
        <f>'СВОД Кровати'!K99</f>
        <v>0.27400000000000002</v>
      </c>
      <c r="H7" s="819">
        <f>'СВОД Кровати'!L99</f>
        <v>6897</v>
      </c>
      <c r="I7" s="849">
        <v>5352.0862500000003</v>
      </c>
      <c r="J7" s="826">
        <f>'СВОД Кровати'!J104</f>
        <v>14000</v>
      </c>
      <c r="K7" s="497">
        <f>'СВОД Кровати'!K104</f>
        <v>0.27400000000000002</v>
      </c>
      <c r="L7" s="821">
        <f>'СВОД Кровати'!L104</f>
        <v>10164</v>
      </c>
      <c r="M7" s="863">
        <v>7378.7568750000009</v>
      </c>
      <c r="N7" s="498"/>
      <c r="O7" s="499"/>
      <c r="P7" s="500"/>
      <c r="Q7" s="501"/>
      <c r="R7" s="502"/>
      <c r="S7" s="503"/>
      <c r="T7" s="504"/>
      <c r="U7" s="505"/>
      <c r="V7" s="506"/>
    </row>
    <row r="8" spans="1:22" ht="16.5" thickBot="1">
      <c r="A8" s="696"/>
      <c r="B8" s="729"/>
      <c r="C8" s="374" t="s">
        <v>1477</v>
      </c>
      <c r="D8" s="701"/>
      <c r="E8" s="331">
        <v>140</v>
      </c>
      <c r="F8" s="263">
        <f>'СВОД Кровати'!J100</f>
        <v>10500</v>
      </c>
      <c r="G8" s="197">
        <f>'СВОД Кровати'!K100</f>
        <v>0.27400000000000002</v>
      </c>
      <c r="H8" s="819">
        <f>'СВОД Кровати'!L100</f>
        <v>7623</v>
      </c>
      <c r="I8" s="849">
        <v>5718.6675000000005</v>
      </c>
      <c r="J8" s="827">
        <f>'СВОД Кровати'!J105</f>
        <v>17000</v>
      </c>
      <c r="K8" s="197">
        <f>'СВОД Кровати'!K105</f>
        <v>0.27400000000000002</v>
      </c>
      <c r="L8" s="819">
        <f>'СВОД Кровати'!L105</f>
        <v>12342</v>
      </c>
      <c r="M8" s="864">
        <v>8960.2931250000001</v>
      </c>
      <c r="N8" s="498"/>
      <c r="O8" s="499"/>
      <c r="P8" s="500"/>
      <c r="Q8" s="501"/>
      <c r="R8" s="502"/>
      <c r="S8" s="503"/>
      <c r="T8" s="504"/>
      <c r="U8" s="505"/>
      <c r="V8" s="506"/>
    </row>
    <row r="9" spans="1:22" ht="16.5" thickBot="1">
      <c r="A9" s="696"/>
      <c r="B9" s="729"/>
      <c r="C9" s="374" t="s">
        <v>1668</v>
      </c>
      <c r="D9" s="701"/>
      <c r="E9" s="331">
        <v>160</v>
      </c>
      <c r="F9" s="263">
        <f>'СВОД Кровати'!J101</f>
        <v>11500</v>
      </c>
      <c r="G9" s="197">
        <f>'СВОД Кровати'!K101</f>
        <v>0.27400000000000002</v>
      </c>
      <c r="H9" s="819">
        <f>'СВОД Кровати'!L101</f>
        <v>8349</v>
      </c>
      <c r="I9" s="849">
        <v>6061.1591250000001</v>
      </c>
      <c r="J9" s="827">
        <f>'СВОД Кровати'!J106</f>
        <v>20500</v>
      </c>
      <c r="K9" s="197">
        <f>'СВОД Кровати'!K106</f>
        <v>0.27400000000000002</v>
      </c>
      <c r="L9" s="819">
        <f>'СВОД Кровати'!L106</f>
        <v>14883</v>
      </c>
      <c r="M9" s="864">
        <v>10804.720499999999</v>
      </c>
      <c r="N9" s="498"/>
      <c r="O9" s="499"/>
      <c r="P9" s="500"/>
      <c r="Q9" s="501"/>
      <c r="R9" s="502"/>
      <c r="S9" s="503"/>
      <c r="T9" s="504"/>
      <c r="U9" s="505"/>
      <c r="V9" s="506"/>
    </row>
    <row r="10" spans="1:22" ht="16.5" thickBot="1">
      <c r="A10" s="696"/>
      <c r="B10" s="729"/>
      <c r="C10" s="374" t="s">
        <v>1669</v>
      </c>
      <c r="D10" s="701"/>
      <c r="E10" s="302">
        <v>180</v>
      </c>
      <c r="F10" s="263">
        <f>'СВОД Кровати'!J102</f>
        <v>14000</v>
      </c>
      <c r="G10" s="197">
        <f>'СВОД Кровати'!K102</f>
        <v>0.27400000000000002</v>
      </c>
      <c r="H10" s="819">
        <f>'СВОД Кровати'!L102</f>
        <v>10164</v>
      </c>
      <c r="I10" s="849">
        <v>7378.7568750000009</v>
      </c>
      <c r="J10" s="827">
        <f>'СВОД Кровати'!J107</f>
        <v>23500</v>
      </c>
      <c r="K10" s="197">
        <f>'СВОД Кровати'!K107</f>
        <v>0.27400000000000002</v>
      </c>
      <c r="L10" s="819">
        <f>'СВОД Кровати'!L107</f>
        <v>17061</v>
      </c>
      <c r="M10" s="864">
        <v>12386.25675</v>
      </c>
      <c r="N10" s="498"/>
      <c r="O10" s="499"/>
      <c r="P10" s="500"/>
      <c r="Q10" s="501"/>
      <c r="R10" s="502"/>
      <c r="S10" s="503"/>
      <c r="T10" s="504"/>
      <c r="U10" s="505"/>
      <c r="V10" s="506"/>
    </row>
    <row r="11" spans="1:22" ht="16.350000000000001" customHeight="1" thickBot="1">
      <c r="A11" s="695" t="s">
        <v>1990</v>
      </c>
      <c r="B11" s="729"/>
      <c r="C11" s="373" t="s">
        <v>1670</v>
      </c>
      <c r="D11" s="700" t="s">
        <v>41</v>
      </c>
      <c r="E11" s="301">
        <v>90</v>
      </c>
      <c r="F11" s="265">
        <f>'СВОД Кровати'!J108</f>
        <v>18000</v>
      </c>
      <c r="G11" s="252">
        <f>'СВОД Кровати'!K108</f>
        <v>0.27400000000000002</v>
      </c>
      <c r="H11" s="820">
        <f>'СВОД Кровати'!L108</f>
        <v>13068</v>
      </c>
      <c r="I11" s="850">
        <v>10141.732124999999</v>
      </c>
      <c r="J11" s="825">
        <f>'СВОД Кровати'!J113</f>
        <v>28000</v>
      </c>
      <c r="K11" s="252">
        <f>'СВОД Кровати'!K113</f>
        <v>0.27400000000000002</v>
      </c>
      <c r="L11" s="820">
        <f>'СВОД Кровати'!L113</f>
        <v>20328</v>
      </c>
      <c r="M11" s="862">
        <v>14757.513750000002</v>
      </c>
      <c r="N11" s="498"/>
      <c r="O11" s="499"/>
      <c r="P11" s="500"/>
      <c r="Q11" s="501"/>
      <c r="R11" s="502"/>
      <c r="S11" s="503"/>
      <c r="T11" s="504"/>
      <c r="U11" s="505"/>
      <c r="V11" s="506"/>
    </row>
    <row r="12" spans="1:22" ht="16.350000000000001" customHeight="1" thickBot="1">
      <c r="A12" s="696"/>
      <c r="B12" s="729"/>
      <c r="C12" s="374" t="s">
        <v>1681</v>
      </c>
      <c r="D12" s="701"/>
      <c r="E12" s="302">
        <v>120</v>
      </c>
      <c r="F12" s="496">
        <f>'СВОД Кровати'!J109</f>
        <v>22500</v>
      </c>
      <c r="G12" s="497">
        <f>'СВОД Кровати'!K109</f>
        <v>0.27400000000000002</v>
      </c>
      <c r="H12" s="821">
        <f>'СВОД Кровати'!L109</f>
        <v>16335</v>
      </c>
      <c r="I12" s="851">
        <v>12676.379625</v>
      </c>
      <c r="J12" s="826">
        <f>'СВОД Кровати'!J114</f>
        <v>32000</v>
      </c>
      <c r="K12" s="497">
        <f>'СВОД Кровати'!K114</f>
        <v>0.27400000000000002</v>
      </c>
      <c r="L12" s="821">
        <f>'СВОД Кровати'!L114</f>
        <v>23232</v>
      </c>
      <c r="M12" s="863">
        <v>16865.879625000001</v>
      </c>
      <c r="N12" s="498"/>
      <c r="O12" s="499"/>
      <c r="P12" s="500"/>
      <c r="Q12" s="501"/>
      <c r="R12" s="502"/>
      <c r="S12" s="503"/>
      <c r="T12" s="504"/>
      <c r="U12" s="505"/>
      <c r="V12" s="506"/>
    </row>
    <row r="13" spans="1:22" ht="16.5" thickBot="1">
      <c r="A13" s="696"/>
      <c r="B13" s="729"/>
      <c r="C13" s="374" t="s">
        <v>1671</v>
      </c>
      <c r="D13" s="701"/>
      <c r="E13" s="331">
        <v>140</v>
      </c>
      <c r="F13" s="263">
        <f>'СВОД Кровати'!J110</f>
        <v>26500</v>
      </c>
      <c r="G13" s="197">
        <f>'СВОД Кровати'!K110</f>
        <v>0.27400000000000002</v>
      </c>
      <c r="H13" s="819">
        <f>'СВОД Кровати'!L110</f>
        <v>19239</v>
      </c>
      <c r="I13" s="849">
        <v>14432.827499999999</v>
      </c>
      <c r="J13" s="827">
        <f>'СВОД Кровати'!J115</f>
        <v>36500</v>
      </c>
      <c r="K13" s="197">
        <f>'СВОД Кровати'!K115</f>
        <v>0.27400000000000002</v>
      </c>
      <c r="L13" s="819">
        <f>'СВОД Кровати'!L115</f>
        <v>26499</v>
      </c>
      <c r="M13" s="864">
        <v>19238.184000000001</v>
      </c>
      <c r="N13" s="498"/>
      <c r="O13" s="499"/>
      <c r="P13" s="500"/>
      <c r="Q13" s="501"/>
      <c r="R13" s="502"/>
      <c r="S13" s="503"/>
      <c r="T13" s="504"/>
      <c r="U13" s="505"/>
      <c r="V13" s="506"/>
    </row>
    <row r="14" spans="1:22" ht="16.5" thickBot="1">
      <c r="A14" s="696"/>
      <c r="B14" s="729"/>
      <c r="C14" s="374" t="s">
        <v>1478</v>
      </c>
      <c r="D14" s="701"/>
      <c r="E14" s="331">
        <v>160</v>
      </c>
      <c r="F14" s="263">
        <f>'СВОД Кровати'!J111</f>
        <v>30000</v>
      </c>
      <c r="G14" s="197">
        <f>'СВОД Кровати'!K111</f>
        <v>0.27400000000000002</v>
      </c>
      <c r="H14" s="819">
        <f>'СВОД Кровати'!L111</f>
        <v>21780</v>
      </c>
      <c r="I14" s="849">
        <v>15812.220375000001</v>
      </c>
      <c r="J14" s="827">
        <f>'СВОД Кровати'!J116</f>
        <v>39500</v>
      </c>
      <c r="K14" s="197">
        <f>'СВОД Кровати'!K116</f>
        <v>0.27400000000000002</v>
      </c>
      <c r="L14" s="819">
        <f>'СВОД Кровати'!L116</f>
        <v>28677</v>
      </c>
      <c r="M14" s="864">
        <v>20818.672875</v>
      </c>
      <c r="N14" s="498"/>
      <c r="O14" s="499"/>
      <c r="P14" s="500"/>
      <c r="Q14" s="501"/>
      <c r="R14" s="502"/>
      <c r="S14" s="503"/>
      <c r="T14" s="504"/>
      <c r="U14" s="505"/>
      <c r="V14" s="506"/>
    </row>
    <row r="15" spans="1:22" ht="16.5" thickBot="1">
      <c r="A15" s="696"/>
      <c r="B15" s="729"/>
      <c r="C15" s="375" t="s">
        <v>1672</v>
      </c>
      <c r="D15" s="702"/>
      <c r="E15" s="519">
        <v>180</v>
      </c>
      <c r="F15" s="176">
        <f>'СВОД Кровати'!J112</f>
        <v>35000</v>
      </c>
      <c r="G15" s="201">
        <f>'СВОД Кровати'!K112</f>
        <v>0.27400000000000002</v>
      </c>
      <c r="H15" s="822">
        <f>'СВОД Кровати'!L112</f>
        <v>25410</v>
      </c>
      <c r="I15" s="852">
        <v>18447.415875000002</v>
      </c>
      <c r="J15" s="828">
        <f>'СВОД Кровати'!J117</f>
        <v>44000</v>
      </c>
      <c r="K15" s="201">
        <f>'СВОД Кровати'!K117</f>
        <v>0.27400000000000002</v>
      </c>
      <c r="L15" s="822">
        <f>'СВОД Кровати'!L117</f>
        <v>31944</v>
      </c>
      <c r="M15" s="865">
        <v>23190.97725</v>
      </c>
      <c r="N15" s="498"/>
      <c r="O15" s="499"/>
      <c r="P15" s="500"/>
      <c r="Q15" s="501"/>
      <c r="R15" s="502"/>
      <c r="S15" s="503"/>
      <c r="T15" s="504"/>
      <c r="U15" s="505"/>
      <c r="V15" s="506"/>
    </row>
    <row r="16" spans="1:22" ht="16.350000000000001" customHeight="1" thickBot="1">
      <c r="A16" s="695" t="s">
        <v>1986</v>
      </c>
      <c r="B16" s="728"/>
      <c r="C16" s="546" t="s">
        <v>1469</v>
      </c>
      <c r="D16" s="701" t="s">
        <v>41</v>
      </c>
      <c r="E16" s="302">
        <v>90</v>
      </c>
      <c r="F16" s="263">
        <f>'СВОД Кровати'!J118</f>
        <v>19700</v>
      </c>
      <c r="G16" s="197">
        <f>'СВОД Кровати'!K118</f>
        <v>0.34699999999999998</v>
      </c>
      <c r="H16" s="819">
        <f>'СВОД Кровати'!L118</f>
        <v>12864.1</v>
      </c>
      <c r="I16" s="849">
        <v>9298.5952500000003</v>
      </c>
      <c r="J16" s="827">
        <f>'СВОД Кровати'!J123</f>
        <v>23045</v>
      </c>
      <c r="K16" s="197">
        <f>'СВОД Кровати'!K123</f>
        <v>0.34699999999999998</v>
      </c>
      <c r="L16" s="819">
        <f>'СВОД Кровати'!L123</f>
        <v>15048.385</v>
      </c>
      <c r="M16" s="864">
        <v>10861.278750000001</v>
      </c>
      <c r="N16" s="498"/>
      <c r="O16" s="499"/>
      <c r="P16" s="500"/>
      <c r="Q16" s="501"/>
      <c r="R16" s="502"/>
      <c r="S16" s="503"/>
      <c r="T16" s="504"/>
      <c r="U16" s="505"/>
      <c r="V16" s="506"/>
    </row>
    <row r="17" spans="1:22" ht="16.5" thickBot="1">
      <c r="A17" s="696"/>
      <c r="B17" s="729"/>
      <c r="C17" s="374" t="s">
        <v>1468</v>
      </c>
      <c r="D17" s="701"/>
      <c r="E17" s="302">
        <v>120</v>
      </c>
      <c r="F17" s="263">
        <f>'СВОД Кровати'!J119</f>
        <v>23417</v>
      </c>
      <c r="G17" s="197">
        <f>'СВОД Кровати'!K119</f>
        <v>0.34699999999999998</v>
      </c>
      <c r="H17" s="819">
        <f>'СВОД Кровати'!L119</f>
        <v>15291.301000000001</v>
      </c>
      <c r="I17" s="849">
        <v>11037.23775</v>
      </c>
      <c r="J17" s="827">
        <f>'СВОД Кровати'!J124</f>
        <v>24928</v>
      </c>
      <c r="K17" s="197">
        <f>'СВОД Кровати'!K124</f>
        <v>0.34699999999999998</v>
      </c>
      <c r="L17" s="819">
        <f>'СВОД Кровати'!L124</f>
        <v>16277.984</v>
      </c>
      <c r="M17" s="864">
        <v>11749.45275</v>
      </c>
      <c r="N17" s="498"/>
      <c r="O17" s="499"/>
      <c r="P17" s="500"/>
      <c r="Q17" s="501"/>
      <c r="R17" s="502"/>
      <c r="S17" s="503"/>
      <c r="T17" s="504"/>
      <c r="U17" s="505"/>
      <c r="V17" s="506"/>
    </row>
    <row r="18" spans="1:22" ht="16.5" thickBot="1">
      <c r="A18" s="696"/>
      <c r="B18" s="729"/>
      <c r="C18" s="374" t="s">
        <v>1467</v>
      </c>
      <c r="D18" s="701"/>
      <c r="E18" s="331">
        <v>140</v>
      </c>
      <c r="F18" s="263">
        <f>'СВОД Кровати'!J120</f>
        <v>24229</v>
      </c>
      <c r="G18" s="197">
        <f>'СВОД Кровати'!K120</f>
        <v>0.34699999999999998</v>
      </c>
      <c r="H18" s="819">
        <f>'СВОД Кровати'!L120</f>
        <v>15821.537</v>
      </c>
      <c r="I18" s="849">
        <v>11419.529625000001</v>
      </c>
      <c r="J18" s="827">
        <f>'СВОД Кровати'!J125</f>
        <v>25798</v>
      </c>
      <c r="K18" s="197">
        <f>'СВОД Кровати'!K125</f>
        <v>0.34699999999999998</v>
      </c>
      <c r="L18" s="819">
        <f>'СВОД Кровати'!L125</f>
        <v>16846.094000000001</v>
      </c>
      <c r="M18" s="864">
        <v>12158.976375000002</v>
      </c>
      <c r="N18" s="498"/>
      <c r="O18" s="499"/>
      <c r="P18" s="500"/>
      <c r="Q18" s="501"/>
      <c r="R18" s="502"/>
      <c r="S18" s="503"/>
      <c r="T18" s="504"/>
      <c r="U18" s="505"/>
      <c r="V18" s="506"/>
    </row>
    <row r="19" spans="1:22" ht="16.5" thickBot="1">
      <c r="A19" s="696"/>
      <c r="B19" s="729"/>
      <c r="C19" s="374" t="s">
        <v>1470</v>
      </c>
      <c r="D19" s="701"/>
      <c r="E19" s="331">
        <v>160</v>
      </c>
      <c r="F19" s="263">
        <f>'СВОД Кровати'!J121</f>
        <v>25260</v>
      </c>
      <c r="G19" s="197">
        <f>'СВОД Кровати'!K121</f>
        <v>0.34699999999999998</v>
      </c>
      <c r="H19" s="819">
        <f>'СВОД Кровати'!L121</f>
        <v>16494.78</v>
      </c>
      <c r="I19" s="849">
        <v>11905.511624999999</v>
      </c>
      <c r="J19" s="827">
        <f>'СВОД Кровати'!J126</f>
        <v>26945</v>
      </c>
      <c r="K19" s="197">
        <f>'СВОД Кровати'!K126</f>
        <v>0.34699999999999998</v>
      </c>
      <c r="L19" s="819">
        <f>'СВОД Кровати'!L126</f>
        <v>17595.084999999999</v>
      </c>
      <c r="M19" s="864">
        <v>12699.421875</v>
      </c>
      <c r="N19" s="498"/>
      <c r="O19" s="499"/>
      <c r="P19" s="500"/>
      <c r="Q19" s="501"/>
      <c r="R19" s="502"/>
      <c r="S19" s="503"/>
      <c r="T19" s="504"/>
      <c r="U19" s="505"/>
      <c r="V19" s="506"/>
    </row>
    <row r="20" spans="1:22" ht="16.5" thickBot="1">
      <c r="A20" s="696"/>
      <c r="B20" s="729"/>
      <c r="C20" s="554" t="s">
        <v>1471</v>
      </c>
      <c r="D20" s="701"/>
      <c r="E20" s="516">
        <v>180</v>
      </c>
      <c r="F20" s="517">
        <f>'СВОД Кровати'!J122</f>
        <v>26318</v>
      </c>
      <c r="G20" s="518">
        <f>'СВОД Кровати'!K122</f>
        <v>0.34699999999999998</v>
      </c>
      <c r="H20" s="823">
        <f>'СВОД Кровати'!L122</f>
        <v>17185.654000000002</v>
      </c>
      <c r="I20" s="853">
        <v>12404.062125</v>
      </c>
      <c r="J20" s="829">
        <f>'СВОД Кровати'!J127</f>
        <v>28120</v>
      </c>
      <c r="K20" s="518">
        <f>'СВОД Кровати'!K127</f>
        <v>0.34699999999999998</v>
      </c>
      <c r="L20" s="823">
        <f>'СВОД Кровати'!L127</f>
        <v>18362.36</v>
      </c>
      <c r="M20" s="866">
        <v>13253.483249999999</v>
      </c>
      <c r="N20" s="498"/>
      <c r="O20" s="499"/>
      <c r="P20" s="500"/>
      <c r="Q20" s="501"/>
      <c r="R20" s="502"/>
      <c r="S20" s="503"/>
      <c r="T20" s="504"/>
      <c r="U20" s="505"/>
      <c r="V20" s="506"/>
    </row>
    <row r="21" spans="1:22" ht="16.350000000000001" customHeight="1" thickBot="1">
      <c r="A21" s="695" t="s">
        <v>1991</v>
      </c>
      <c r="B21" s="730"/>
      <c r="C21" s="373" t="s">
        <v>1466</v>
      </c>
      <c r="D21" s="710" t="s">
        <v>41</v>
      </c>
      <c r="E21" s="301">
        <v>90</v>
      </c>
      <c r="F21" s="174">
        <f>'СВОД Кровати'!J128</f>
        <v>39700</v>
      </c>
      <c r="G21" s="192">
        <f>'СВОД Кровати'!K128</f>
        <v>0.34699999999999998</v>
      </c>
      <c r="H21" s="818">
        <f>'СВОД Кровати'!L128</f>
        <v>25924.100000000002</v>
      </c>
      <c r="I21" s="854">
        <v>18738.586125000002</v>
      </c>
      <c r="J21" s="830">
        <f>'СВОД Кровати'!J133</f>
        <v>43007</v>
      </c>
      <c r="K21" s="192">
        <f>'СВОД Кровати'!K133</f>
        <v>0.34699999999999998</v>
      </c>
      <c r="L21" s="818">
        <f>'СВОД Кровати'!L133</f>
        <v>28083.571</v>
      </c>
      <c r="M21" s="867">
        <v>20269.848375000001</v>
      </c>
      <c r="N21" s="498"/>
      <c r="O21" s="499"/>
      <c r="P21" s="500"/>
      <c r="Q21" s="501"/>
      <c r="R21" s="502"/>
      <c r="S21" s="503"/>
      <c r="T21" s="504"/>
      <c r="U21" s="505"/>
      <c r="V21" s="506"/>
    </row>
    <row r="22" spans="1:22" ht="16.5" thickBot="1">
      <c r="A22" s="696"/>
      <c r="B22" s="730"/>
      <c r="C22" s="546" t="s">
        <v>1472</v>
      </c>
      <c r="D22" s="711"/>
      <c r="E22" s="302">
        <v>120</v>
      </c>
      <c r="F22" s="263">
        <f>'СВОД Кровати'!J129</f>
        <v>45700</v>
      </c>
      <c r="G22" s="197">
        <f>'СВОД Кровати'!K129</f>
        <v>0.34699999999999998</v>
      </c>
      <c r="H22" s="819">
        <f>'СВОД Кровати'!L129</f>
        <v>29842.100000000002</v>
      </c>
      <c r="I22" s="849">
        <v>21570.688125000001</v>
      </c>
      <c r="J22" s="827">
        <f>'СВОД Кровати'!J134</f>
        <v>50154</v>
      </c>
      <c r="K22" s="197">
        <f>'СВОД Кровати'!K134</f>
        <v>0.34699999999999998</v>
      </c>
      <c r="L22" s="819">
        <f>'СВОД Кровати'!L134</f>
        <v>32750.562000000002</v>
      </c>
      <c r="M22" s="864">
        <v>23638.206375000002</v>
      </c>
      <c r="N22" s="498"/>
      <c r="O22" s="499"/>
      <c r="P22" s="500"/>
      <c r="Q22" s="501"/>
      <c r="R22" s="502"/>
      <c r="S22" s="503"/>
      <c r="T22" s="504"/>
      <c r="U22" s="505"/>
      <c r="V22" s="506"/>
    </row>
    <row r="23" spans="1:22" ht="16.5" thickBot="1">
      <c r="A23" s="696"/>
      <c r="B23" s="730"/>
      <c r="C23" s="546" t="s">
        <v>1473</v>
      </c>
      <c r="D23" s="711"/>
      <c r="E23" s="331">
        <v>140</v>
      </c>
      <c r="F23" s="263">
        <f>'СВОД Кровати'!J130</f>
        <v>47700</v>
      </c>
      <c r="G23" s="197">
        <f>'СВОД Кровати'!K130</f>
        <v>0.34699999999999998</v>
      </c>
      <c r="H23" s="819">
        <f>'СВОД Кровати'!L130</f>
        <v>31148.100000000002</v>
      </c>
      <c r="I23" s="849">
        <v>22515.420375000002</v>
      </c>
      <c r="J23" s="827">
        <f>'СВОД Кровати'!J135</f>
        <v>52852</v>
      </c>
      <c r="K23" s="197">
        <f>'СВОД Кровати'!K135</f>
        <v>0.34699999999999998</v>
      </c>
      <c r="L23" s="819">
        <f>'СВОД Кровати'!L135</f>
        <v>34512.356</v>
      </c>
      <c r="M23" s="864">
        <v>24910.767000000003</v>
      </c>
      <c r="N23" s="498"/>
      <c r="O23" s="499"/>
      <c r="P23" s="500"/>
      <c r="Q23" s="501"/>
      <c r="R23" s="502"/>
      <c r="S23" s="503"/>
      <c r="T23" s="504"/>
      <c r="U23" s="505"/>
      <c r="V23" s="506"/>
    </row>
    <row r="24" spans="1:22" ht="16.5" thickBot="1">
      <c r="A24" s="696"/>
      <c r="B24" s="730"/>
      <c r="C24" s="546" t="s">
        <v>1474</v>
      </c>
      <c r="D24" s="711"/>
      <c r="E24" s="331">
        <v>160</v>
      </c>
      <c r="F24" s="263">
        <f>'СВОД Кровати'!J131</f>
        <v>49700</v>
      </c>
      <c r="G24" s="197">
        <f>'СВОД Кровати'!K131</f>
        <v>0.34699999999999998</v>
      </c>
      <c r="H24" s="819">
        <f>'СВОД Кровати'!L131</f>
        <v>32454.100000000002</v>
      </c>
      <c r="I24" s="849">
        <v>23459.105250000001</v>
      </c>
      <c r="J24" s="827">
        <f>'СВОД Кровати'!J136</f>
        <v>55082</v>
      </c>
      <c r="K24" s="197">
        <f>'СВОД Кровати'!K136</f>
        <v>0.34699999999999998</v>
      </c>
      <c r="L24" s="819">
        <f>'СВОД Кровати'!L136</f>
        <v>35968.546000000002</v>
      </c>
      <c r="M24" s="864">
        <v>25961.284124999998</v>
      </c>
      <c r="N24" s="498"/>
      <c r="O24" s="499"/>
      <c r="P24" s="500"/>
      <c r="Q24" s="501"/>
      <c r="R24" s="502"/>
      <c r="S24" s="503"/>
      <c r="T24" s="504"/>
      <c r="U24" s="505"/>
      <c r="V24" s="506"/>
    </row>
    <row r="25" spans="1:22" ht="16.5" thickBot="1">
      <c r="A25" s="696"/>
      <c r="B25" s="730"/>
      <c r="C25" s="575" t="s">
        <v>1475</v>
      </c>
      <c r="D25" s="712"/>
      <c r="E25" s="519">
        <v>180</v>
      </c>
      <c r="F25" s="176">
        <f>'СВОД Кровати'!J132</f>
        <v>53700</v>
      </c>
      <c r="G25" s="201">
        <f>'СВОД Кровати'!K132</f>
        <v>0.34699999999999998</v>
      </c>
      <c r="H25" s="822">
        <f>'СВОД Кровати'!L132</f>
        <v>35066.1</v>
      </c>
      <c r="I25" s="852">
        <v>25347.522375</v>
      </c>
      <c r="J25" s="828">
        <f>'СВОД Кровати'!J137</f>
        <v>58529</v>
      </c>
      <c r="K25" s="201">
        <f>'СВОД Кровати'!K137</f>
        <v>0.34699999999999998</v>
      </c>
      <c r="L25" s="822">
        <f>'СВОД Кровати'!L137</f>
        <v>38219.436999999998</v>
      </c>
      <c r="M25" s="865">
        <v>27585.762750000002</v>
      </c>
      <c r="N25" s="498"/>
      <c r="O25" s="499"/>
      <c r="P25" s="500"/>
      <c r="Q25" s="501"/>
      <c r="R25" s="502"/>
      <c r="S25" s="503"/>
      <c r="T25" s="504"/>
      <c r="U25" s="505"/>
      <c r="V25" s="506"/>
    </row>
    <row r="26" spans="1:22" ht="22.15" customHeight="1" thickBot="1">
      <c r="A26" s="706" t="s">
        <v>1497</v>
      </c>
      <c r="B26" s="698"/>
      <c r="C26" s="373" t="s">
        <v>1673</v>
      </c>
      <c r="D26" s="700" t="s">
        <v>41</v>
      </c>
      <c r="E26" s="301">
        <v>90</v>
      </c>
      <c r="F26" s="174">
        <f>'СВОД Кровати'!J34</f>
        <v>35307</v>
      </c>
      <c r="G26" s="192">
        <f>'СВОД Кровати'!K34</f>
        <v>0.56599999999999995</v>
      </c>
      <c r="H26" s="818">
        <f>'СВОД Кровати'!L34</f>
        <v>15323.238000000001</v>
      </c>
      <c r="I26" s="855">
        <v>11323.62</v>
      </c>
      <c r="J26" s="830">
        <f>'СВОД Кровати'!J42</f>
        <v>39938</v>
      </c>
      <c r="K26" s="192">
        <f>'СВОД Кровати'!K42</f>
        <v>0.55100000000000005</v>
      </c>
      <c r="L26" s="818">
        <f>'СВОД Кровати'!L42</f>
        <v>17932.161999999997</v>
      </c>
      <c r="M26" s="867">
        <v>13115.52</v>
      </c>
      <c r="N26" s="193"/>
      <c r="O26" s="184"/>
      <c r="P26" s="185"/>
      <c r="Q26" s="194"/>
      <c r="R26" s="187"/>
      <c r="S26" s="195"/>
      <c r="T26" s="196"/>
      <c r="U26" s="190"/>
      <c r="V26" s="191"/>
    </row>
    <row r="27" spans="1:22" ht="22.15" customHeight="1" thickBot="1">
      <c r="A27" s="707"/>
      <c r="B27" s="699"/>
      <c r="C27" s="374" t="s">
        <v>1038</v>
      </c>
      <c r="D27" s="701"/>
      <c r="E27" s="302">
        <v>140</v>
      </c>
      <c r="F27" s="263">
        <f>'СВОД Кровати'!J35</f>
        <v>37136</v>
      </c>
      <c r="G27" s="197">
        <f>'СВОД Кровати'!K35</f>
        <v>0.56599999999999995</v>
      </c>
      <c r="H27" s="819">
        <f>'СВОД Кровати'!L35</f>
        <v>16117.024000000001</v>
      </c>
      <c r="I27" s="849">
        <v>11803.5</v>
      </c>
      <c r="J27" s="827">
        <f>'СВОД Кровати'!J43</f>
        <v>41767</v>
      </c>
      <c r="K27" s="197">
        <f>'СВОД Кровати'!K43</f>
        <v>0.55100000000000005</v>
      </c>
      <c r="L27" s="819">
        <f>'СВОД Кровати'!L43</f>
        <v>18753.382999999998</v>
      </c>
      <c r="M27" s="864">
        <v>13605.57</v>
      </c>
      <c r="N27" s="193"/>
      <c r="O27" s="184"/>
      <c r="P27" s="185"/>
      <c r="Q27" s="194"/>
      <c r="R27" s="187"/>
      <c r="S27" s="195"/>
      <c r="T27" s="196"/>
      <c r="U27" s="190"/>
      <c r="V27" s="191"/>
    </row>
    <row r="28" spans="1:22" s="200" customFormat="1" ht="22.15" customHeight="1" thickBot="1">
      <c r="A28" s="707"/>
      <c r="B28" s="699"/>
      <c r="C28" s="374" t="s">
        <v>1039</v>
      </c>
      <c r="D28" s="701"/>
      <c r="E28" s="303">
        <v>160</v>
      </c>
      <c r="F28" s="267">
        <f>'СВОД Кровати'!J36</f>
        <v>38665</v>
      </c>
      <c r="G28" s="199">
        <f>'СВОД Кровати'!K36</f>
        <v>0.56599999999999995</v>
      </c>
      <c r="H28" s="824">
        <f>'СВОД Кровати'!L36</f>
        <v>16780.61</v>
      </c>
      <c r="I28" s="856">
        <v>12288.217500000001</v>
      </c>
      <c r="J28" s="831">
        <f>'СВОД Кровати'!J44</f>
        <v>43296</v>
      </c>
      <c r="K28" s="199">
        <f>'СВОД Кровати'!K44</f>
        <v>0.55100000000000005</v>
      </c>
      <c r="L28" s="824">
        <f>'СВОД Кровати'!L44</f>
        <v>19439.903999999999</v>
      </c>
      <c r="M28" s="868">
        <v>14101.56</v>
      </c>
      <c r="N28" s="193"/>
      <c r="O28" s="184"/>
      <c r="P28" s="185"/>
      <c r="Q28" s="194"/>
      <c r="R28" s="187"/>
      <c r="S28" s="195"/>
      <c r="T28" s="196"/>
      <c r="U28" s="190"/>
      <c r="V28" s="191"/>
    </row>
    <row r="29" spans="1:22" ht="22.15" customHeight="1" thickBot="1">
      <c r="A29" s="727"/>
      <c r="B29" s="699"/>
      <c r="C29" s="375" t="s">
        <v>1040</v>
      </c>
      <c r="D29" s="702"/>
      <c r="E29" s="304">
        <v>180</v>
      </c>
      <c r="F29" s="176">
        <f>'СВОД Кровати'!J37</f>
        <v>39997</v>
      </c>
      <c r="G29" s="201">
        <f>'СВОД Кровати'!K37</f>
        <v>0.56599999999999995</v>
      </c>
      <c r="H29" s="822">
        <f>'СВОД Кровати'!L37</f>
        <v>17358.698</v>
      </c>
      <c r="I29" s="852">
        <v>12685.86</v>
      </c>
      <c r="J29" s="828">
        <f>'СВОД Кровати'!J45</f>
        <v>44627</v>
      </c>
      <c r="K29" s="201">
        <f>'СВОД Кровати'!K45</f>
        <v>0.55100000000000005</v>
      </c>
      <c r="L29" s="822">
        <f>'СВОД Кровати'!L45</f>
        <v>20037.522999999997</v>
      </c>
      <c r="M29" s="865">
        <v>14509.44</v>
      </c>
      <c r="N29" s="193"/>
      <c r="O29" s="184"/>
      <c r="P29" s="185"/>
      <c r="Q29" s="194"/>
      <c r="R29" s="187"/>
      <c r="S29" s="195"/>
      <c r="T29" s="196"/>
      <c r="U29" s="190"/>
      <c r="V29" s="191"/>
    </row>
    <row r="30" spans="1:22" ht="22.15" customHeight="1" thickBot="1">
      <c r="A30" s="707" t="s">
        <v>1498</v>
      </c>
      <c r="B30" s="699"/>
      <c r="C30" s="373" t="s">
        <v>1674</v>
      </c>
      <c r="D30" s="701" t="s">
        <v>41</v>
      </c>
      <c r="E30" s="302">
        <v>90</v>
      </c>
      <c r="F30" s="174">
        <f>'СВОД Кровати'!J38</f>
        <v>62489</v>
      </c>
      <c r="G30" s="192">
        <f>'СВОД Кровати'!K38</f>
        <v>0.56599999999999995</v>
      </c>
      <c r="H30" s="818">
        <f>'СВОД Кровати'!L38</f>
        <v>27120.226000000002</v>
      </c>
      <c r="I30" s="855">
        <v>20153.024999999998</v>
      </c>
      <c r="J30" s="830">
        <f>'СВОД Кровати'!J46</f>
        <v>67119</v>
      </c>
      <c r="K30" s="192">
        <f>'СВОД Кровати'!K46</f>
        <v>0.55100000000000005</v>
      </c>
      <c r="L30" s="818">
        <f>'СВОД Кровати'!L46</f>
        <v>30136.430999999997</v>
      </c>
      <c r="M30" s="867">
        <v>22149.27</v>
      </c>
      <c r="N30" s="193"/>
      <c r="O30" s="184"/>
      <c r="P30" s="185"/>
      <c r="Q30" s="194"/>
      <c r="R30" s="187"/>
      <c r="S30" s="195"/>
      <c r="T30" s="196"/>
      <c r="U30" s="190"/>
      <c r="V30" s="191"/>
    </row>
    <row r="31" spans="1:22" ht="22.15" customHeight="1" thickBot="1">
      <c r="A31" s="707"/>
      <c r="B31" s="699"/>
      <c r="C31" s="374" t="s">
        <v>1041</v>
      </c>
      <c r="D31" s="701"/>
      <c r="E31" s="302">
        <v>140</v>
      </c>
      <c r="F31" s="263">
        <f>'СВОД Кровати'!J39</f>
        <v>69434</v>
      </c>
      <c r="G31" s="197">
        <f>'СВОД Кровати'!K39</f>
        <v>0.56599999999999995</v>
      </c>
      <c r="H31" s="819">
        <f>'СВОД Кровати'!L39</f>
        <v>30134.356000000003</v>
      </c>
      <c r="I31" s="849">
        <v>22392.787500000002</v>
      </c>
      <c r="J31" s="827">
        <f>'СВОД Кровати'!J47</f>
        <v>74065</v>
      </c>
      <c r="K31" s="197">
        <f>'СВОД Кровати'!K47</f>
        <v>0.55100000000000005</v>
      </c>
      <c r="L31" s="819">
        <f>'СВОД Кровати'!L47</f>
        <v>33255.184999999998</v>
      </c>
      <c r="M31" s="864">
        <v>24442.11</v>
      </c>
      <c r="N31" s="193"/>
      <c r="O31" s="184"/>
      <c r="P31" s="185"/>
      <c r="Q31" s="194"/>
      <c r="R31" s="187"/>
      <c r="S31" s="195"/>
      <c r="T31" s="196"/>
      <c r="U31" s="190"/>
      <c r="V31" s="191"/>
    </row>
    <row r="32" spans="1:22" s="200" customFormat="1" ht="22.15" customHeight="1" thickBot="1">
      <c r="A32" s="707"/>
      <c r="B32" s="699"/>
      <c r="C32" s="374" t="s">
        <v>1675</v>
      </c>
      <c r="D32" s="701"/>
      <c r="E32" s="303">
        <v>160</v>
      </c>
      <c r="F32" s="267">
        <f>'СВОД Кровати'!J40</f>
        <v>71750</v>
      </c>
      <c r="G32" s="199">
        <f>'СВОД Кровати'!K40</f>
        <v>0.56599999999999995</v>
      </c>
      <c r="H32" s="824">
        <f>'СВОД Кровати'!L40</f>
        <v>31139.500000000004</v>
      </c>
      <c r="I32" s="856">
        <v>23139.697499999998</v>
      </c>
      <c r="J32" s="831">
        <f>'СВОД Кровати'!J48</f>
        <v>76380</v>
      </c>
      <c r="K32" s="199">
        <f>'СВОД Кровати'!K48</f>
        <v>0.55100000000000005</v>
      </c>
      <c r="L32" s="824">
        <f>'СВОД Кровати'!L48</f>
        <v>34294.619999999995</v>
      </c>
      <c r="M32" s="868">
        <v>25205.399999999998</v>
      </c>
      <c r="N32" s="193"/>
      <c r="O32" s="184"/>
      <c r="P32" s="185"/>
      <c r="Q32" s="194"/>
      <c r="R32" s="187"/>
      <c r="S32" s="195"/>
      <c r="T32" s="196"/>
      <c r="U32" s="190"/>
      <c r="V32" s="191"/>
    </row>
    <row r="33" spans="1:22" ht="22.15" customHeight="1" thickBot="1">
      <c r="A33" s="727"/>
      <c r="B33" s="709"/>
      <c r="C33" s="375" t="s">
        <v>1042</v>
      </c>
      <c r="D33" s="702"/>
      <c r="E33" s="304">
        <v>180</v>
      </c>
      <c r="F33" s="176">
        <f>'СВОД Кровати'!J41</f>
        <v>74065</v>
      </c>
      <c r="G33" s="201">
        <f>'СВОД Кровати'!K41</f>
        <v>0.56599999999999995</v>
      </c>
      <c r="H33" s="822">
        <f>'СВОД Кровати'!L41</f>
        <v>32144.210000000003</v>
      </c>
      <c r="I33" s="852">
        <v>23886.607500000002</v>
      </c>
      <c r="J33" s="828">
        <f>'СВОД Кровати'!J49</f>
        <v>78695</v>
      </c>
      <c r="K33" s="201">
        <f>'СВОД Кровати'!K49</f>
        <v>0.55100000000000005</v>
      </c>
      <c r="L33" s="822">
        <f>'СВОД Кровати'!L49</f>
        <v>35334.054999999993</v>
      </c>
      <c r="M33" s="865">
        <v>25969.68</v>
      </c>
      <c r="N33" s="193"/>
      <c r="O33" s="184"/>
      <c r="P33" s="185"/>
      <c r="Q33" s="194"/>
      <c r="R33" s="187"/>
      <c r="S33" s="195"/>
      <c r="T33" s="196"/>
      <c r="U33" s="190"/>
      <c r="V33" s="191"/>
    </row>
    <row r="34" spans="1:22" ht="25.15" customHeight="1">
      <c r="A34" s="695" t="s">
        <v>1985</v>
      </c>
      <c r="B34" s="698"/>
      <c r="C34" s="373" t="s">
        <v>1043</v>
      </c>
      <c r="D34" s="700" t="s">
        <v>41</v>
      </c>
      <c r="E34" s="301">
        <v>90</v>
      </c>
      <c r="F34" s="174"/>
      <c r="G34" s="192"/>
      <c r="H34" s="818"/>
      <c r="I34" s="833"/>
      <c r="J34" s="830">
        <f>'СВОД Кровати'!J50</f>
        <v>39330</v>
      </c>
      <c r="K34" s="192">
        <f>'СВОД Кровати'!K50</f>
        <v>0.44600000000000001</v>
      </c>
      <c r="L34" s="818">
        <f>'СВОД Кровати'!L50</f>
        <v>21788.820000000003</v>
      </c>
      <c r="M34" s="867">
        <v>15695.235000000001</v>
      </c>
      <c r="N34" s="202">
        <v>45063</v>
      </c>
      <c r="O34" s="203" t="e">
        <f>ROUND(N34*(1+#REF!),0)</f>
        <v>#REF!</v>
      </c>
      <c r="P34" s="204">
        <v>0.316</v>
      </c>
      <c r="Q34" s="205" t="e">
        <f t="shared" ref="Q34" si="0">O34*(1-P34)</f>
        <v>#REF!</v>
      </c>
      <c r="R34" s="206">
        <v>24037</v>
      </c>
      <c r="S34" s="207">
        <f>R34/(IF(AND('Категория(опт)'!$B$6="с НДС"),1,IF(AND('Категория(опт)'!$B$6="без НДС"),1.2,"")))</f>
        <v>24037</v>
      </c>
      <c r="T34" s="240">
        <f>R34*0.855/(IF(AND('Категория(опт)'!$B$6="с НДС"),1,IF(AND('Категория(опт)'!$B$6="без НДС"),1.2,"")))</f>
        <v>20551.634999999998</v>
      </c>
      <c r="U34" s="209" t="e">
        <f t="shared" ref="U34:U41" si="1">Q34-T34</f>
        <v>#REF!</v>
      </c>
      <c r="V34" s="210" t="e">
        <f t="shared" ref="V34:V41" si="2">U34/T34</f>
        <v>#REF!</v>
      </c>
    </row>
    <row r="35" spans="1:22" ht="25.15" customHeight="1">
      <c r="A35" s="696"/>
      <c r="B35" s="699"/>
      <c r="C35" s="374" t="s">
        <v>1044</v>
      </c>
      <c r="D35" s="701"/>
      <c r="E35" s="302">
        <v>140</v>
      </c>
      <c r="F35" s="263"/>
      <c r="G35" s="197"/>
      <c r="H35" s="819"/>
      <c r="I35" s="832"/>
      <c r="J35" s="827">
        <f>'СВОД Кровати'!J51</f>
        <v>43425</v>
      </c>
      <c r="K35" s="197">
        <f>'СВОД Кровати'!K51</f>
        <v>0.44600000000000001</v>
      </c>
      <c r="L35" s="819">
        <f>'СВОД Кровати'!L51</f>
        <v>24057.45</v>
      </c>
      <c r="M35" s="864">
        <v>17324.010000000002</v>
      </c>
      <c r="N35" s="211">
        <v>49125</v>
      </c>
      <c r="O35" s="212" t="e">
        <f>ROUND(N35*(1+#REF!),0)</f>
        <v>#REF!</v>
      </c>
      <c r="P35" s="213">
        <v>0.316</v>
      </c>
      <c r="Q35" s="214" t="e">
        <f t="shared" ref="Q35:Q42" si="3">O35*(1-P35)</f>
        <v>#REF!</v>
      </c>
      <c r="R35" s="215">
        <v>26194</v>
      </c>
      <c r="S35" s="216">
        <f>R35/(IF(AND('Категория(опт)'!$B$6="с НДС"),1,IF(AND('Категория(опт)'!$B$6="без НДС"),1.2,"")))</f>
        <v>26194</v>
      </c>
      <c r="T35" s="217">
        <f>R35*0.855/(IF(AND('Категория(опт)'!$B$6="с НДС"),1,IF(AND('Категория(опт)'!$B$6="без НДС"),1.2,"")))</f>
        <v>22395.87</v>
      </c>
      <c r="U35" s="218" t="e">
        <f t="shared" si="1"/>
        <v>#REF!</v>
      </c>
      <c r="V35" s="219" t="e">
        <f t="shared" si="2"/>
        <v>#REF!</v>
      </c>
    </row>
    <row r="36" spans="1:22" ht="25.15" customHeight="1">
      <c r="A36" s="696"/>
      <c r="B36" s="699"/>
      <c r="C36" s="374" t="s">
        <v>1045</v>
      </c>
      <c r="D36" s="701"/>
      <c r="E36" s="303">
        <v>160</v>
      </c>
      <c r="F36" s="175"/>
      <c r="G36" s="220"/>
      <c r="H36" s="834"/>
      <c r="I36" s="841"/>
      <c r="J36" s="844">
        <f>'СВОД Кровати'!J52</f>
        <v>44595</v>
      </c>
      <c r="K36" s="220">
        <f>'СВОД Кровати'!K52</f>
        <v>0.44600000000000001</v>
      </c>
      <c r="L36" s="834">
        <f>'СВОД Кровати'!L52</f>
        <v>24705.63</v>
      </c>
      <c r="M36" s="869">
        <v>17792.55</v>
      </c>
      <c r="N36" s="221">
        <v>51288</v>
      </c>
      <c r="O36" s="222" t="e">
        <f>ROUND(N36*(1+#REF!),0)</f>
        <v>#REF!</v>
      </c>
      <c r="P36" s="223">
        <v>0.316</v>
      </c>
      <c r="Q36" s="224" t="e">
        <f t="shared" si="3"/>
        <v>#REF!</v>
      </c>
      <c r="R36" s="225">
        <v>27354</v>
      </c>
      <c r="S36" s="226">
        <f>R36/(IF(AND('Категория(опт)'!$B$6="с НДС"),1,IF(AND('Категория(опт)'!$B$6="без НДС"),1.2,"")))</f>
        <v>27354</v>
      </c>
      <c r="T36" s="208">
        <f>R36*0.855/(IF(AND('Категория(опт)'!$B$6="с НДС"),1,IF(AND('Категория(опт)'!$B$6="без НДС"),1.2,"")))</f>
        <v>23387.67</v>
      </c>
      <c r="U36" s="227" t="e">
        <f t="shared" si="1"/>
        <v>#REF!</v>
      </c>
      <c r="V36" s="228" t="e">
        <f t="shared" si="2"/>
        <v>#REF!</v>
      </c>
    </row>
    <row r="37" spans="1:22" ht="25.15" customHeight="1" thickBot="1">
      <c r="A37" s="697"/>
      <c r="B37" s="699"/>
      <c r="C37" s="375" t="s">
        <v>1046</v>
      </c>
      <c r="D37" s="702"/>
      <c r="E37" s="304">
        <v>180</v>
      </c>
      <c r="F37" s="258"/>
      <c r="G37" s="229"/>
      <c r="H37" s="835"/>
      <c r="I37" s="842"/>
      <c r="J37" s="843">
        <f>'СВОД Кровати'!J53</f>
        <v>45915</v>
      </c>
      <c r="K37" s="229">
        <f>'СВОД Кровати'!K53</f>
        <v>0.44600000000000001</v>
      </c>
      <c r="L37" s="835">
        <f>'СВОД Кровати'!L53</f>
        <v>25436.910000000003</v>
      </c>
      <c r="M37" s="870">
        <v>18317.52</v>
      </c>
      <c r="N37" s="231">
        <v>53775</v>
      </c>
      <c r="O37" s="232" t="e">
        <f>ROUND(N37*(1+#REF!),0)</f>
        <v>#REF!</v>
      </c>
      <c r="P37" s="233">
        <v>0.316</v>
      </c>
      <c r="Q37" s="234" t="e">
        <f t="shared" si="3"/>
        <v>#REF!</v>
      </c>
      <c r="R37" s="235">
        <v>28681</v>
      </c>
      <c r="S37" s="236">
        <f>R37/(IF(AND('Категория(опт)'!$B$6="с НДС"),1,IF(AND('Категория(опт)'!$B$6="без НДС"),1.2,"")))</f>
        <v>28681</v>
      </c>
      <c r="T37" s="237">
        <f>R37*0.855/(IF(AND('Категория(опт)'!$B$6="с НДС"),1,IF(AND('Категория(опт)'!$B$6="без НДС"),1.2,"")))</f>
        <v>24522.255000000001</v>
      </c>
      <c r="U37" s="238" t="e">
        <f t="shared" si="1"/>
        <v>#REF!</v>
      </c>
      <c r="V37" s="239" t="e">
        <f t="shared" si="2"/>
        <v>#REF!</v>
      </c>
    </row>
    <row r="38" spans="1:22" ht="25.15" customHeight="1">
      <c r="A38" s="695" t="s">
        <v>1992</v>
      </c>
      <c r="B38" s="699"/>
      <c r="C38" s="373" t="s">
        <v>1047</v>
      </c>
      <c r="D38" s="700" t="s">
        <v>41</v>
      </c>
      <c r="E38" s="301">
        <v>90</v>
      </c>
      <c r="F38" s="174"/>
      <c r="G38" s="192"/>
      <c r="H38" s="818"/>
      <c r="I38" s="833"/>
      <c r="J38" s="830">
        <f>'СВОД Кровати'!J54</f>
        <v>61920</v>
      </c>
      <c r="K38" s="192">
        <f>'СВОД Кровати'!K54</f>
        <v>0.44600000000000001</v>
      </c>
      <c r="L38" s="818">
        <f>'СВОД Кровати'!L54</f>
        <v>34303.68</v>
      </c>
      <c r="M38" s="867">
        <v>24707.79</v>
      </c>
      <c r="N38" s="202">
        <v>64338</v>
      </c>
      <c r="O38" s="203" t="e">
        <f>ROUND(N38*(1+#REF!),0)</f>
        <v>#REF!</v>
      </c>
      <c r="P38" s="204">
        <v>0.316</v>
      </c>
      <c r="Q38" s="205" t="e">
        <f t="shared" si="3"/>
        <v>#REF!</v>
      </c>
      <c r="R38" s="206">
        <v>34318</v>
      </c>
      <c r="S38" s="207">
        <f>R38/(IF(AND('Категория(опт)'!$B$6="с НДС"),1,IF(AND('Категория(опт)'!$B$6="без НДС"),1.2,"")))</f>
        <v>34318</v>
      </c>
      <c r="T38" s="240">
        <f>R38*0.855/(IF(AND('Категория(опт)'!$B$6="с НДС"),1,IF(AND('Категория(опт)'!$B$6="без НДС"),1.2,"")))</f>
        <v>29341.89</v>
      </c>
      <c r="U38" s="209" t="e">
        <f t="shared" si="1"/>
        <v>#REF!</v>
      </c>
      <c r="V38" s="210" t="e">
        <f t="shared" si="2"/>
        <v>#REF!</v>
      </c>
    </row>
    <row r="39" spans="1:22" ht="25.15" customHeight="1">
      <c r="A39" s="696"/>
      <c r="B39" s="699"/>
      <c r="C39" s="374" t="s">
        <v>1048</v>
      </c>
      <c r="D39" s="701"/>
      <c r="E39" s="302">
        <v>140</v>
      </c>
      <c r="F39" s="263"/>
      <c r="G39" s="197"/>
      <c r="H39" s="819"/>
      <c r="I39" s="832"/>
      <c r="J39" s="827">
        <f>'СВОД Кровати'!J55</f>
        <v>73035</v>
      </c>
      <c r="K39" s="197">
        <f>'СВОД Кровати'!K55</f>
        <v>0.44600000000000001</v>
      </c>
      <c r="L39" s="819">
        <f>'СВОД Кровати'!L55</f>
        <v>40461.390000000007</v>
      </c>
      <c r="M39" s="864">
        <v>29138.399999999998</v>
      </c>
      <c r="N39" s="211">
        <v>69950</v>
      </c>
      <c r="O39" s="212" t="e">
        <f>ROUND(N39*(1+#REF!),0)</f>
        <v>#REF!</v>
      </c>
      <c r="P39" s="213">
        <v>0.316</v>
      </c>
      <c r="Q39" s="214" t="e">
        <f t="shared" si="3"/>
        <v>#REF!</v>
      </c>
      <c r="R39" s="215">
        <v>37304</v>
      </c>
      <c r="S39" s="216">
        <f>R39/(IF(AND('Категория(опт)'!$B$6="с НДС"),1,IF(AND('Категория(опт)'!$B$6="без НДС"),1.2,"")))</f>
        <v>37304</v>
      </c>
      <c r="T39" s="217">
        <f>R39*0.855/(IF(AND('Категория(опт)'!$B$6="с НДС"),1,IF(AND('Категория(опт)'!$B$6="без НДС"),1.2,"")))</f>
        <v>31894.92</v>
      </c>
      <c r="U39" s="218" t="e">
        <f t="shared" si="1"/>
        <v>#REF!</v>
      </c>
      <c r="V39" s="219" t="e">
        <f t="shared" si="2"/>
        <v>#REF!</v>
      </c>
    </row>
    <row r="40" spans="1:22" ht="25.15" customHeight="1">
      <c r="A40" s="696"/>
      <c r="B40" s="699"/>
      <c r="C40" s="374" t="s">
        <v>1049</v>
      </c>
      <c r="D40" s="701"/>
      <c r="E40" s="303">
        <v>160</v>
      </c>
      <c r="F40" s="175"/>
      <c r="G40" s="220"/>
      <c r="H40" s="834"/>
      <c r="I40" s="841"/>
      <c r="J40" s="844">
        <f>'СВОД Кровати'!J56</f>
        <v>74940</v>
      </c>
      <c r="K40" s="220">
        <f>'СВОД Кровати'!K56</f>
        <v>0.44600000000000001</v>
      </c>
      <c r="L40" s="834">
        <f>'СВОД Кровати'!L56</f>
        <v>41516.76</v>
      </c>
      <c r="M40" s="869">
        <v>29902.77</v>
      </c>
      <c r="N40" s="221">
        <v>71813</v>
      </c>
      <c r="O40" s="222" t="e">
        <f>ROUND(N40*(1+#REF!),0)</f>
        <v>#REF!</v>
      </c>
      <c r="P40" s="223">
        <v>0.316</v>
      </c>
      <c r="Q40" s="224" t="e">
        <f t="shared" si="3"/>
        <v>#REF!</v>
      </c>
      <c r="R40" s="225">
        <v>38298</v>
      </c>
      <c r="S40" s="226">
        <f>R40/(IF(AND('Категория(опт)'!$B$6="с НДС"),1,IF(AND('Категория(опт)'!$B$6="без НДС"),1.2,"")))</f>
        <v>38298</v>
      </c>
      <c r="T40" s="208">
        <f>R40*0.855/(IF(AND('Категория(опт)'!$B$6="с НДС"),1,IF(AND('Категория(опт)'!$B$6="без НДС"),1.2,"")))</f>
        <v>32744.79</v>
      </c>
      <c r="U40" s="227" t="e">
        <f t="shared" si="1"/>
        <v>#REF!</v>
      </c>
      <c r="V40" s="228" t="e">
        <f t="shared" si="2"/>
        <v>#REF!</v>
      </c>
    </row>
    <row r="41" spans="1:22" ht="25.15" customHeight="1" thickBot="1">
      <c r="A41" s="697"/>
      <c r="B41" s="709"/>
      <c r="C41" s="375" t="s">
        <v>1050</v>
      </c>
      <c r="D41" s="702"/>
      <c r="E41" s="304">
        <v>180</v>
      </c>
      <c r="F41" s="258"/>
      <c r="G41" s="229"/>
      <c r="H41" s="835"/>
      <c r="I41" s="842"/>
      <c r="J41" s="843">
        <f>'СВОД Кровати'!J57</f>
        <v>78030</v>
      </c>
      <c r="K41" s="229">
        <f>'СВОД Кровати'!K57</f>
        <v>0.44600000000000001</v>
      </c>
      <c r="L41" s="835">
        <f>'СВОД Кровати'!L57</f>
        <v>43228.62</v>
      </c>
      <c r="M41" s="870">
        <v>31135.68</v>
      </c>
      <c r="N41" s="231">
        <v>76163</v>
      </c>
      <c r="O41" s="232" t="e">
        <f>ROUND(N41*(1+#REF!),0)</f>
        <v>#REF!</v>
      </c>
      <c r="P41" s="243">
        <v>0.316</v>
      </c>
      <c r="Q41" s="234" t="e">
        <f t="shared" si="3"/>
        <v>#REF!</v>
      </c>
      <c r="R41" s="235">
        <v>40620</v>
      </c>
      <c r="S41" s="236">
        <f>R41/(IF(AND('Категория(опт)'!$B$6="с НДС"),1,IF(AND('Категория(опт)'!$B$6="без НДС"),1.2,"")))</f>
        <v>40620</v>
      </c>
      <c r="T41" s="237">
        <f>R41*0.855/(IF(AND('Категория(опт)'!$B$6="с НДС"),1,IF(AND('Категория(опт)'!$B$6="без НДС"),1.2,"")))</f>
        <v>34730.1</v>
      </c>
      <c r="U41" s="238" t="e">
        <f t="shared" si="1"/>
        <v>#REF!</v>
      </c>
      <c r="V41" s="239" t="e">
        <f t="shared" si="2"/>
        <v>#REF!</v>
      </c>
    </row>
    <row r="42" spans="1:22" ht="26.65" customHeight="1">
      <c r="A42" s="706" t="s">
        <v>2223</v>
      </c>
      <c r="B42" s="698"/>
      <c r="C42" s="373" t="s">
        <v>1676</v>
      </c>
      <c r="D42" s="700" t="s">
        <v>41</v>
      </c>
      <c r="E42" s="301">
        <v>90</v>
      </c>
      <c r="F42" s="174">
        <f>'СВОД Кровати'!J58</f>
        <v>34571</v>
      </c>
      <c r="G42" s="192">
        <f>'СВОД Кровати'!K58</f>
        <v>0.35</v>
      </c>
      <c r="H42" s="818">
        <f>'СВОД Кровати'!L58</f>
        <v>22471.15</v>
      </c>
      <c r="I42" s="855">
        <v>15973.650000000001</v>
      </c>
      <c r="J42" s="830">
        <f>'СВОД Кровати'!J62</f>
        <v>37945</v>
      </c>
      <c r="K42" s="192">
        <f>'СВОД Кровати'!K62</f>
        <v>0.36</v>
      </c>
      <c r="L42" s="818">
        <f>'СВОД Кровати'!L62</f>
        <v>24284.799999999999</v>
      </c>
      <c r="M42" s="867">
        <v>17532.033750000002</v>
      </c>
      <c r="N42" s="202">
        <v>45063</v>
      </c>
      <c r="O42" s="203" t="e">
        <f>ROUND(N42*(1+#REF!),0)</f>
        <v>#REF!</v>
      </c>
      <c r="P42" s="204">
        <v>0.316</v>
      </c>
      <c r="Q42" s="205" t="e">
        <f t="shared" si="3"/>
        <v>#REF!</v>
      </c>
      <c r="R42" s="206">
        <v>24037</v>
      </c>
      <c r="S42" s="207">
        <f>R42/(IF(AND('Категория(опт)'!$B$6="с НДС"),1,IF(AND('Категория(опт)'!$B$6="без НДС"),1.2,"")))</f>
        <v>24037</v>
      </c>
      <c r="T42" s="240">
        <f>R42*0.855/(IF(AND('Категория(опт)'!$B$6="с НДС"),1,IF(AND('Категория(опт)'!$B$6="без НДС"),1.2,"")))</f>
        <v>20551.634999999998</v>
      </c>
      <c r="U42" s="209" t="e">
        <f t="shared" ref="U42:U65" si="4">Q42-T42</f>
        <v>#REF!</v>
      </c>
      <c r="V42" s="210" t="e">
        <f t="shared" ref="V42:V65" si="5">U42/T42</f>
        <v>#REF!</v>
      </c>
    </row>
    <row r="43" spans="1:22" ht="26.65" customHeight="1">
      <c r="A43" s="707"/>
      <c r="B43" s="699"/>
      <c r="C43" s="374" t="s">
        <v>1677</v>
      </c>
      <c r="D43" s="701"/>
      <c r="E43" s="302">
        <v>140</v>
      </c>
      <c r="F43" s="263">
        <f>'СВОД Кровати'!J59</f>
        <v>37472</v>
      </c>
      <c r="G43" s="197">
        <f>'СВОД Кровати'!K59</f>
        <v>0.35</v>
      </c>
      <c r="H43" s="819">
        <f>'СВОД Кровати'!L59</f>
        <v>24356.799999999999</v>
      </c>
      <c r="I43" s="857">
        <v>17314.605</v>
      </c>
      <c r="J43" s="827">
        <f>'СВОД Кровати'!J63</f>
        <v>41436</v>
      </c>
      <c r="K43" s="197">
        <f>'СВОД Кровати'!K63</f>
        <v>0.36</v>
      </c>
      <c r="L43" s="819">
        <f>'СВОД Кровати'!L63</f>
        <v>26519.040000000001</v>
      </c>
      <c r="M43" s="864">
        <v>19143.258750000001</v>
      </c>
      <c r="N43" s="211">
        <v>49125</v>
      </c>
      <c r="O43" s="212" t="e">
        <f>ROUND(N43*(1+#REF!),0)</f>
        <v>#REF!</v>
      </c>
      <c r="P43" s="213">
        <v>0.316</v>
      </c>
      <c r="Q43" s="214" t="e">
        <f t="shared" ref="Q43:Q66" si="6">O43*(1-P43)</f>
        <v>#REF!</v>
      </c>
      <c r="R43" s="215">
        <v>26194</v>
      </c>
      <c r="S43" s="216">
        <f>R43/(IF(AND('Категория(опт)'!$B$6="с НДС"),1,IF(AND('Категория(опт)'!$B$6="без НДС"),1.2,"")))</f>
        <v>26194</v>
      </c>
      <c r="T43" s="217">
        <f>R43*0.855/(IF(AND('Категория(опт)'!$B$6="с НДС"),1,IF(AND('Категория(опт)'!$B$6="без НДС"),1.2,"")))</f>
        <v>22395.87</v>
      </c>
      <c r="U43" s="218" t="e">
        <f t="shared" si="4"/>
        <v>#REF!</v>
      </c>
      <c r="V43" s="219" t="e">
        <f t="shared" si="5"/>
        <v>#REF!</v>
      </c>
    </row>
    <row r="44" spans="1:22" ht="26.65" customHeight="1">
      <c r="A44" s="707"/>
      <c r="B44" s="699"/>
      <c r="C44" s="374" t="s">
        <v>1055</v>
      </c>
      <c r="D44" s="701"/>
      <c r="E44" s="303">
        <v>160</v>
      </c>
      <c r="F44" s="175">
        <f>'СВОД Кровати'!J60</f>
        <v>38378</v>
      </c>
      <c r="G44" s="220">
        <f>'СВОД Кровати'!K60</f>
        <v>0.35</v>
      </c>
      <c r="H44" s="834">
        <f>'СВОД Кровати'!L60</f>
        <v>24945.7</v>
      </c>
      <c r="I44" s="858">
        <v>17733.00375</v>
      </c>
      <c r="J44" s="844">
        <f>'СВОД Кровати'!J64</f>
        <v>42525</v>
      </c>
      <c r="K44" s="220">
        <f>'СВОД Кровати'!K64</f>
        <v>0.36</v>
      </c>
      <c r="L44" s="834">
        <f>'СВОД Кровати'!L64</f>
        <v>27216</v>
      </c>
      <c r="M44" s="869">
        <v>19646.550000000003</v>
      </c>
      <c r="N44" s="221">
        <v>51288</v>
      </c>
      <c r="O44" s="222" t="e">
        <f>ROUND(N44*(1+#REF!),0)</f>
        <v>#REF!</v>
      </c>
      <c r="P44" s="223">
        <v>0.316</v>
      </c>
      <c r="Q44" s="224" t="e">
        <f t="shared" si="6"/>
        <v>#REF!</v>
      </c>
      <c r="R44" s="225">
        <v>27354</v>
      </c>
      <c r="S44" s="226">
        <f>R44/(IF(AND('Категория(опт)'!$B$6="с НДС"),1,IF(AND('Категория(опт)'!$B$6="без НДС"),1.2,"")))</f>
        <v>27354</v>
      </c>
      <c r="T44" s="208">
        <f>R44*0.855/(IF(AND('Категория(опт)'!$B$6="с НДС"),1,IF(AND('Категория(опт)'!$B$6="без НДС"),1.2,"")))</f>
        <v>23387.67</v>
      </c>
      <c r="U44" s="227" t="e">
        <f t="shared" si="4"/>
        <v>#REF!</v>
      </c>
      <c r="V44" s="228" t="e">
        <f t="shared" si="5"/>
        <v>#REF!</v>
      </c>
    </row>
    <row r="45" spans="1:22" ht="26.65" customHeight="1" thickBot="1">
      <c r="A45" s="707"/>
      <c r="B45" s="699"/>
      <c r="C45" s="375" t="s">
        <v>1056</v>
      </c>
      <c r="D45" s="702"/>
      <c r="E45" s="304">
        <v>180</v>
      </c>
      <c r="F45" s="258">
        <f>'СВОД Кровати'!J61</f>
        <v>39126</v>
      </c>
      <c r="G45" s="229">
        <f>'СВОД Кровати'!K61</f>
        <v>0.35</v>
      </c>
      <c r="H45" s="835">
        <f>'СВОД Кровати'!L61</f>
        <v>25431.9</v>
      </c>
      <c r="I45" s="859">
        <v>18076.904999999999</v>
      </c>
      <c r="J45" s="843">
        <f>'СВОД Кровати'!J65</f>
        <v>43444</v>
      </c>
      <c r="K45" s="229">
        <f>'СВОД Кровати'!K65</f>
        <v>0.36</v>
      </c>
      <c r="L45" s="835">
        <f>'СВОД Кровати'!L65</f>
        <v>27804.16</v>
      </c>
      <c r="M45" s="870">
        <v>20071.878750000003</v>
      </c>
      <c r="N45" s="231">
        <v>53775</v>
      </c>
      <c r="O45" s="232" t="e">
        <f>ROUND(N45*(1+#REF!),0)</f>
        <v>#REF!</v>
      </c>
      <c r="P45" s="233">
        <v>0.316</v>
      </c>
      <c r="Q45" s="234" t="e">
        <f t="shared" si="6"/>
        <v>#REF!</v>
      </c>
      <c r="R45" s="235">
        <v>28681</v>
      </c>
      <c r="S45" s="236">
        <f>R45/(IF(AND('Категория(опт)'!$B$6="с НДС"),1,IF(AND('Категория(опт)'!$B$6="без НДС"),1.2,"")))</f>
        <v>28681</v>
      </c>
      <c r="T45" s="237">
        <f>R45*0.855/(IF(AND('Категория(опт)'!$B$6="с НДС"),1,IF(AND('Категория(опт)'!$B$6="без НДС"),1.2,"")))</f>
        <v>24522.255000000001</v>
      </c>
      <c r="U45" s="238" t="e">
        <f t="shared" si="4"/>
        <v>#REF!</v>
      </c>
      <c r="V45" s="239" t="e">
        <f t="shared" si="5"/>
        <v>#REF!</v>
      </c>
    </row>
    <row r="46" spans="1:22" ht="26.65" customHeight="1">
      <c r="A46" s="706" t="s">
        <v>2224</v>
      </c>
      <c r="B46" s="699"/>
      <c r="C46" s="373" t="s">
        <v>1053</v>
      </c>
      <c r="D46" s="700" t="s">
        <v>41</v>
      </c>
      <c r="E46" s="301">
        <v>90</v>
      </c>
      <c r="F46" s="174">
        <f>'СВОД Кровати'!J66</f>
        <v>51411</v>
      </c>
      <c r="G46" s="192">
        <f>'СВОД Кровати'!K66</f>
        <v>0.35</v>
      </c>
      <c r="H46" s="818">
        <f>'СВОД Кровати'!L66</f>
        <v>33417.15</v>
      </c>
      <c r="I46" s="855">
        <v>23749.11</v>
      </c>
      <c r="J46" s="830">
        <f>'СВОД Кровати'!J70</f>
        <v>54771</v>
      </c>
      <c r="K46" s="192">
        <f>'СВОД Кровати'!K70</f>
        <v>0.36</v>
      </c>
      <c r="L46" s="818">
        <f>'СВОД Кровати'!L70</f>
        <v>35053.440000000002</v>
      </c>
      <c r="M46" s="867">
        <v>25305.761250000003</v>
      </c>
      <c r="N46" s="202">
        <v>64338</v>
      </c>
      <c r="O46" s="203" t="e">
        <f>ROUND(N46*(1+#REF!),0)</f>
        <v>#REF!</v>
      </c>
      <c r="P46" s="204">
        <v>0.316</v>
      </c>
      <c r="Q46" s="205" t="e">
        <f t="shared" si="6"/>
        <v>#REF!</v>
      </c>
      <c r="R46" s="206">
        <v>34318</v>
      </c>
      <c r="S46" s="207">
        <f>R46/(IF(AND('Категория(опт)'!$B$6="с НДС"),1,IF(AND('Категория(опт)'!$B$6="без НДС"),1.2,"")))</f>
        <v>34318</v>
      </c>
      <c r="T46" s="240">
        <f>R46*0.855/(IF(AND('Категория(опт)'!$B$6="с НДС"),1,IF(AND('Категория(опт)'!$B$6="без НДС"),1.2,"")))</f>
        <v>29341.89</v>
      </c>
      <c r="U46" s="209" t="e">
        <f t="shared" si="4"/>
        <v>#REF!</v>
      </c>
      <c r="V46" s="210" t="e">
        <f t="shared" si="5"/>
        <v>#REF!</v>
      </c>
    </row>
    <row r="47" spans="1:22" ht="26.65" customHeight="1">
      <c r="A47" s="707"/>
      <c r="B47" s="699"/>
      <c r="C47" s="374" t="s">
        <v>1054</v>
      </c>
      <c r="D47" s="701"/>
      <c r="E47" s="302">
        <v>140</v>
      </c>
      <c r="F47" s="263">
        <f>'СВОД Кровати'!J67</f>
        <v>58538</v>
      </c>
      <c r="G47" s="197">
        <f>'СВОД Кровати'!K67</f>
        <v>0.35</v>
      </c>
      <c r="H47" s="819">
        <f>'СВОД Кровати'!L67</f>
        <v>38049.700000000004</v>
      </c>
      <c r="I47" s="849">
        <v>27041.72625</v>
      </c>
      <c r="J47" s="827">
        <f>'СВОД Кровати'!J71</f>
        <v>62489</v>
      </c>
      <c r="K47" s="197">
        <f>'СВОД Кровати'!K71</f>
        <v>0.36</v>
      </c>
      <c r="L47" s="819">
        <f>'СВОД Кровати'!L71</f>
        <v>39992.959999999999</v>
      </c>
      <c r="M47" s="864">
        <v>28870.38</v>
      </c>
      <c r="N47" s="211">
        <v>69950</v>
      </c>
      <c r="O47" s="212" t="e">
        <f>ROUND(N47*(1+#REF!),0)</f>
        <v>#REF!</v>
      </c>
      <c r="P47" s="213">
        <v>0.316</v>
      </c>
      <c r="Q47" s="214" t="e">
        <f t="shared" si="6"/>
        <v>#REF!</v>
      </c>
      <c r="R47" s="215">
        <v>37304</v>
      </c>
      <c r="S47" s="216">
        <f>R47/(IF(AND('Категория(опт)'!$B$6="с НДС"),1,IF(AND('Категория(опт)'!$B$6="без НДС"),1.2,"")))</f>
        <v>37304</v>
      </c>
      <c r="T47" s="217">
        <f>R47*0.855/(IF(AND('Категория(опт)'!$B$6="с НДС"),1,IF(AND('Категория(опт)'!$B$6="без НДС"),1.2,"")))</f>
        <v>31894.92</v>
      </c>
      <c r="U47" s="218" t="e">
        <f t="shared" si="4"/>
        <v>#REF!</v>
      </c>
      <c r="V47" s="219" t="e">
        <f t="shared" si="5"/>
        <v>#REF!</v>
      </c>
    </row>
    <row r="48" spans="1:22" ht="26.65" customHeight="1">
      <c r="A48" s="707"/>
      <c r="B48" s="699"/>
      <c r="C48" s="374" t="s">
        <v>1052</v>
      </c>
      <c r="D48" s="701"/>
      <c r="E48" s="303">
        <v>160</v>
      </c>
      <c r="F48" s="175">
        <f>'СВОД Кровати'!J68</f>
        <v>60914</v>
      </c>
      <c r="G48" s="220">
        <f>'СВОД Кровати'!K68</f>
        <v>0.35</v>
      </c>
      <c r="H48" s="834">
        <f>'СВОД Кровати'!L68</f>
        <v>39594.1</v>
      </c>
      <c r="I48" s="858">
        <v>28142.730000000003</v>
      </c>
      <c r="J48" s="844">
        <f>'СВОД Кровати'!J72</f>
        <v>65061</v>
      </c>
      <c r="K48" s="220">
        <f>'СВОД Кровати'!K72</f>
        <v>0.36</v>
      </c>
      <c r="L48" s="834">
        <f>'СВОД Кровати'!L72</f>
        <v>41639.040000000001</v>
      </c>
      <c r="M48" s="869">
        <v>30057.142499999998</v>
      </c>
      <c r="N48" s="221">
        <v>71813</v>
      </c>
      <c r="O48" s="222" t="e">
        <f>ROUND(N48*(1+#REF!),0)</f>
        <v>#REF!</v>
      </c>
      <c r="P48" s="223">
        <v>0.316</v>
      </c>
      <c r="Q48" s="224" t="e">
        <f t="shared" si="6"/>
        <v>#REF!</v>
      </c>
      <c r="R48" s="225">
        <v>38298</v>
      </c>
      <c r="S48" s="226">
        <f>R48/(IF(AND('Категория(опт)'!$B$6="с НДС"),1,IF(AND('Категория(опт)'!$B$6="без НДС"),1.2,"")))</f>
        <v>38298</v>
      </c>
      <c r="T48" s="208">
        <f>R48*0.855/(IF(AND('Категория(опт)'!$B$6="с НДС"),1,IF(AND('Категория(опт)'!$B$6="без НДС"),1.2,"")))</f>
        <v>32744.79</v>
      </c>
      <c r="U48" s="227" t="e">
        <f t="shared" si="4"/>
        <v>#REF!</v>
      </c>
      <c r="V48" s="228" t="e">
        <f t="shared" si="5"/>
        <v>#REF!</v>
      </c>
    </row>
    <row r="49" spans="1:22" ht="26.65" customHeight="1" thickBot="1">
      <c r="A49" s="707"/>
      <c r="B49" s="699"/>
      <c r="C49" s="375" t="s">
        <v>1051</v>
      </c>
      <c r="D49" s="702"/>
      <c r="E49" s="304">
        <v>180</v>
      </c>
      <c r="F49" s="258">
        <f>'СВОД Кровати'!J69</f>
        <v>62239</v>
      </c>
      <c r="G49" s="229">
        <f>'СВОД Кровати'!K69</f>
        <v>0.35</v>
      </c>
      <c r="H49" s="835">
        <f>'СВОД Кровати'!L69</f>
        <v>40455.35</v>
      </c>
      <c r="I49" s="859">
        <v>28753.436249999999</v>
      </c>
      <c r="J49" s="843">
        <f>'СВОД Кровати'!J73</f>
        <v>66557</v>
      </c>
      <c r="K49" s="229">
        <f>'СВОД Кровати'!K73</f>
        <v>0.36</v>
      </c>
      <c r="L49" s="835">
        <f>'СВОД Кровати'!L73</f>
        <v>42596.480000000003</v>
      </c>
      <c r="M49" s="870">
        <v>30748.410000000003</v>
      </c>
      <c r="N49" s="231">
        <v>76163</v>
      </c>
      <c r="O49" s="232" t="e">
        <f>ROUND(N49*(1+#REF!),0)</f>
        <v>#REF!</v>
      </c>
      <c r="P49" s="243">
        <v>0.316</v>
      </c>
      <c r="Q49" s="234" t="e">
        <f t="shared" si="6"/>
        <v>#REF!</v>
      </c>
      <c r="R49" s="235">
        <v>40620</v>
      </c>
      <c r="S49" s="236">
        <f>R49/(IF(AND('Категория(опт)'!$B$6="с НДС"),1,IF(AND('Категория(опт)'!$B$6="без НДС"),1.2,"")))</f>
        <v>40620</v>
      </c>
      <c r="T49" s="237">
        <f>R49*0.855/(IF(AND('Категория(опт)'!$B$6="с НДС"),1,IF(AND('Категория(опт)'!$B$6="без НДС"),1.2,"")))</f>
        <v>34730.1</v>
      </c>
      <c r="U49" s="238" t="e">
        <f t="shared" si="4"/>
        <v>#REF!</v>
      </c>
      <c r="V49" s="239" t="e">
        <f t="shared" si="5"/>
        <v>#REF!</v>
      </c>
    </row>
    <row r="50" spans="1:22" ht="26.65" customHeight="1">
      <c r="A50" s="695" t="s">
        <v>2164</v>
      </c>
      <c r="B50" s="698"/>
      <c r="C50" s="373" t="s">
        <v>2198</v>
      </c>
      <c r="D50" s="700" t="s">
        <v>41</v>
      </c>
      <c r="E50" s="301">
        <v>90</v>
      </c>
      <c r="F50" s="174">
        <f>'СВОД Кровати'!J310</f>
        <v>34571</v>
      </c>
      <c r="G50" s="192">
        <f>'СВОД Кровати'!K310</f>
        <v>0.35</v>
      </c>
      <c r="H50" s="818">
        <f>'СВОД Кровати'!L310</f>
        <v>22471.15</v>
      </c>
      <c r="I50" s="855">
        <v>15973.650000000001</v>
      </c>
      <c r="J50" s="830">
        <f>'СВОД Кровати'!J314</f>
        <v>37945</v>
      </c>
      <c r="K50" s="192">
        <f>'СВОД Кровати'!K314</f>
        <v>0.36</v>
      </c>
      <c r="L50" s="818">
        <f>'СВОД Кровати'!L314</f>
        <v>24284.799999999999</v>
      </c>
      <c r="M50" s="867">
        <v>17532.033750000002</v>
      </c>
      <c r="N50" s="202">
        <v>45063</v>
      </c>
      <c r="O50" s="203" t="e">
        <f>ROUND(N50*(1+#REF!),0)</f>
        <v>#REF!</v>
      </c>
      <c r="P50" s="204">
        <v>0.316</v>
      </c>
      <c r="Q50" s="205" t="e">
        <f t="shared" si="6"/>
        <v>#REF!</v>
      </c>
      <c r="R50" s="206">
        <v>24037</v>
      </c>
      <c r="S50" s="207">
        <f>R50/(IF(AND('Категория(опт)'!$B$6="с НДС"),1,IF(AND('Категория(опт)'!$B$6="без НДС"),1.2,"")))</f>
        <v>24037</v>
      </c>
      <c r="T50" s="240">
        <f>R50*0.855/(IF(AND('Категория(опт)'!$B$6="с НДС"),1,IF(AND('Категория(опт)'!$B$6="без НДС"),1.2,"")))</f>
        <v>20551.634999999998</v>
      </c>
      <c r="U50" s="209" t="e">
        <f t="shared" ref="U50:U57" si="7">Q50-T50</f>
        <v>#REF!</v>
      </c>
      <c r="V50" s="210" t="e">
        <f t="shared" ref="V50:V57" si="8">U50/T50</f>
        <v>#REF!</v>
      </c>
    </row>
    <row r="51" spans="1:22" ht="26.65" customHeight="1">
      <c r="A51" s="696"/>
      <c r="B51" s="699"/>
      <c r="C51" s="374" t="s">
        <v>2199</v>
      </c>
      <c r="D51" s="701"/>
      <c r="E51" s="302">
        <v>140</v>
      </c>
      <c r="F51" s="263">
        <f>'СВОД Кровати'!J311</f>
        <v>37472</v>
      </c>
      <c r="G51" s="197">
        <f>'СВОД Кровати'!K311</f>
        <v>0.35</v>
      </c>
      <c r="H51" s="819">
        <f>'СВОД Кровати'!L311</f>
        <v>24356.799999999999</v>
      </c>
      <c r="I51" s="849">
        <v>17314.605</v>
      </c>
      <c r="J51" s="827">
        <f>'СВОД Кровати'!J315</f>
        <v>41436</v>
      </c>
      <c r="K51" s="197">
        <f>'СВОД Кровати'!K315</f>
        <v>0.36</v>
      </c>
      <c r="L51" s="819">
        <f>'СВОД Кровати'!L315</f>
        <v>26519.040000000001</v>
      </c>
      <c r="M51" s="864">
        <v>19143.258750000001</v>
      </c>
      <c r="N51" s="211">
        <v>49125</v>
      </c>
      <c r="O51" s="212" t="e">
        <f>ROUND(N51*(1+#REF!),0)</f>
        <v>#REF!</v>
      </c>
      <c r="P51" s="213">
        <v>0.316</v>
      </c>
      <c r="Q51" s="214" t="e">
        <f t="shared" ref="Q51:Q57" si="9">O51*(1-P51)</f>
        <v>#REF!</v>
      </c>
      <c r="R51" s="215">
        <v>26194</v>
      </c>
      <c r="S51" s="216">
        <f>R51/(IF(AND('Категория(опт)'!$B$6="с НДС"),1,IF(AND('Категория(опт)'!$B$6="без НДС"),1.2,"")))</f>
        <v>26194</v>
      </c>
      <c r="T51" s="217">
        <f>R51*0.855/(IF(AND('Категория(опт)'!$B$6="с НДС"),1,IF(AND('Категория(опт)'!$B$6="без НДС"),1.2,"")))</f>
        <v>22395.87</v>
      </c>
      <c r="U51" s="218" t="e">
        <f t="shared" si="7"/>
        <v>#REF!</v>
      </c>
      <c r="V51" s="219" t="e">
        <f t="shared" si="8"/>
        <v>#REF!</v>
      </c>
    </row>
    <row r="52" spans="1:22" ht="26.65" customHeight="1">
      <c r="A52" s="696"/>
      <c r="B52" s="699"/>
      <c r="C52" s="374" t="s">
        <v>2200</v>
      </c>
      <c r="D52" s="701"/>
      <c r="E52" s="303">
        <v>160</v>
      </c>
      <c r="F52" s="175">
        <f>'СВОД Кровати'!J312</f>
        <v>38378</v>
      </c>
      <c r="G52" s="220">
        <f>'СВОД Кровати'!K312</f>
        <v>0.35</v>
      </c>
      <c r="H52" s="834">
        <f>'СВОД Кровати'!L312</f>
        <v>24945.7</v>
      </c>
      <c r="I52" s="858">
        <v>17733.00375</v>
      </c>
      <c r="J52" s="844">
        <f>'СВОД Кровати'!J316</f>
        <v>42525</v>
      </c>
      <c r="K52" s="220">
        <f>'СВОД Кровати'!K316</f>
        <v>0.36</v>
      </c>
      <c r="L52" s="834">
        <f>'СВОД Кровати'!L316</f>
        <v>27216</v>
      </c>
      <c r="M52" s="869">
        <v>19646.550000000003</v>
      </c>
      <c r="N52" s="221">
        <v>51288</v>
      </c>
      <c r="O52" s="222" t="e">
        <f>ROUND(N52*(1+#REF!),0)</f>
        <v>#REF!</v>
      </c>
      <c r="P52" s="223">
        <v>0.316</v>
      </c>
      <c r="Q52" s="224" t="e">
        <f t="shared" si="9"/>
        <v>#REF!</v>
      </c>
      <c r="R52" s="225">
        <v>27354</v>
      </c>
      <c r="S52" s="226">
        <f>R52/(IF(AND('Категория(опт)'!$B$6="с НДС"),1,IF(AND('Категория(опт)'!$B$6="без НДС"),1.2,"")))</f>
        <v>27354</v>
      </c>
      <c r="T52" s="208">
        <f>R52*0.855/(IF(AND('Категория(опт)'!$B$6="с НДС"),1,IF(AND('Категория(опт)'!$B$6="без НДС"),1.2,"")))</f>
        <v>23387.67</v>
      </c>
      <c r="U52" s="227" t="e">
        <f t="shared" si="7"/>
        <v>#REF!</v>
      </c>
      <c r="V52" s="228" t="e">
        <f t="shared" si="8"/>
        <v>#REF!</v>
      </c>
    </row>
    <row r="53" spans="1:22" ht="26.65" customHeight="1" thickBot="1">
      <c r="A53" s="697"/>
      <c r="B53" s="699"/>
      <c r="C53" s="375" t="s">
        <v>2201</v>
      </c>
      <c r="D53" s="702"/>
      <c r="E53" s="304">
        <v>180</v>
      </c>
      <c r="F53" s="258">
        <f>'СВОД Кровати'!J313</f>
        <v>39126</v>
      </c>
      <c r="G53" s="229">
        <f>'СВОД Кровати'!K313</f>
        <v>0.35</v>
      </c>
      <c r="H53" s="835">
        <f>'СВОД Кровати'!L313</f>
        <v>25431.9</v>
      </c>
      <c r="I53" s="859">
        <v>18076.904999999999</v>
      </c>
      <c r="J53" s="843">
        <f>'СВОД Кровати'!J317</f>
        <v>43444</v>
      </c>
      <c r="K53" s="229">
        <f>'СВОД Кровати'!K317</f>
        <v>0.36</v>
      </c>
      <c r="L53" s="835">
        <f>'СВОД Кровати'!L317</f>
        <v>27804.16</v>
      </c>
      <c r="M53" s="870">
        <v>20071.878750000003</v>
      </c>
      <c r="N53" s="231">
        <v>53775</v>
      </c>
      <c r="O53" s="232" t="e">
        <f>ROUND(N53*(1+#REF!),0)</f>
        <v>#REF!</v>
      </c>
      <c r="P53" s="233">
        <v>0.316</v>
      </c>
      <c r="Q53" s="234" t="e">
        <f t="shared" si="9"/>
        <v>#REF!</v>
      </c>
      <c r="R53" s="235">
        <v>28681</v>
      </c>
      <c r="S53" s="236">
        <f>R53/(IF(AND('Категория(опт)'!$B$6="с НДС"),1,IF(AND('Категория(опт)'!$B$6="без НДС"),1.2,"")))</f>
        <v>28681</v>
      </c>
      <c r="T53" s="237">
        <f>R53*0.855/(IF(AND('Категория(опт)'!$B$6="с НДС"),1,IF(AND('Категория(опт)'!$B$6="без НДС"),1.2,"")))</f>
        <v>24522.255000000001</v>
      </c>
      <c r="U53" s="238" t="e">
        <f t="shared" si="7"/>
        <v>#REF!</v>
      </c>
      <c r="V53" s="239" t="e">
        <f t="shared" si="8"/>
        <v>#REF!</v>
      </c>
    </row>
    <row r="54" spans="1:22" ht="26.65" customHeight="1">
      <c r="A54" s="695" t="s">
        <v>2165</v>
      </c>
      <c r="B54" s="699"/>
      <c r="C54" s="373" t="s">
        <v>2202</v>
      </c>
      <c r="D54" s="700" t="s">
        <v>41</v>
      </c>
      <c r="E54" s="301">
        <v>90</v>
      </c>
      <c r="F54" s="174">
        <f>'СВОД Кровати'!J318</f>
        <v>51411</v>
      </c>
      <c r="G54" s="192">
        <f>'СВОД Кровати'!K318</f>
        <v>0.35</v>
      </c>
      <c r="H54" s="818">
        <f>'СВОД Кровати'!L318</f>
        <v>33417.15</v>
      </c>
      <c r="I54" s="855">
        <v>23749.11</v>
      </c>
      <c r="J54" s="830">
        <f>'СВОД Кровати'!J322</f>
        <v>54771</v>
      </c>
      <c r="K54" s="192">
        <f>'СВОД Кровати'!K322</f>
        <v>0.36</v>
      </c>
      <c r="L54" s="818">
        <f>'СВОД Кровати'!L322</f>
        <v>35053.440000000002</v>
      </c>
      <c r="M54" s="867">
        <v>25305.761250000003</v>
      </c>
      <c r="N54" s="202">
        <v>64338</v>
      </c>
      <c r="O54" s="203" t="e">
        <f>ROUND(N54*(1+#REF!),0)</f>
        <v>#REF!</v>
      </c>
      <c r="P54" s="204">
        <v>0.316</v>
      </c>
      <c r="Q54" s="205" t="e">
        <f t="shared" si="9"/>
        <v>#REF!</v>
      </c>
      <c r="R54" s="206">
        <v>34318</v>
      </c>
      <c r="S54" s="207">
        <f>R54/(IF(AND('Категория(опт)'!$B$6="с НДС"),1,IF(AND('Категория(опт)'!$B$6="без НДС"),1.2,"")))</f>
        <v>34318</v>
      </c>
      <c r="T54" s="240">
        <f>R54*0.855/(IF(AND('Категория(опт)'!$B$6="с НДС"),1,IF(AND('Категория(опт)'!$B$6="без НДС"),1.2,"")))</f>
        <v>29341.89</v>
      </c>
      <c r="U54" s="209" t="e">
        <f t="shared" si="7"/>
        <v>#REF!</v>
      </c>
      <c r="V54" s="210" t="e">
        <f t="shared" si="8"/>
        <v>#REF!</v>
      </c>
    </row>
    <row r="55" spans="1:22" ht="26.65" customHeight="1">
      <c r="A55" s="696"/>
      <c r="B55" s="699"/>
      <c r="C55" s="374" t="s">
        <v>2203</v>
      </c>
      <c r="D55" s="701"/>
      <c r="E55" s="302">
        <v>140</v>
      </c>
      <c r="F55" s="263">
        <f>'СВОД Кровати'!J319</f>
        <v>58538</v>
      </c>
      <c r="G55" s="197">
        <f>'СВОД Кровати'!K319</f>
        <v>0.35</v>
      </c>
      <c r="H55" s="819">
        <f>'СВОД Кровати'!L319</f>
        <v>38049.700000000004</v>
      </c>
      <c r="I55" s="849">
        <v>27041.72625</v>
      </c>
      <c r="J55" s="827">
        <f>'СВОД Кровати'!J323</f>
        <v>62489</v>
      </c>
      <c r="K55" s="197">
        <f>'СВОД Кровати'!K323</f>
        <v>0.36</v>
      </c>
      <c r="L55" s="819">
        <f>'СВОД Кровати'!L323</f>
        <v>39992.959999999999</v>
      </c>
      <c r="M55" s="864">
        <v>28870.38</v>
      </c>
      <c r="N55" s="211">
        <v>69950</v>
      </c>
      <c r="O55" s="212" t="e">
        <f>ROUND(N55*(1+#REF!),0)</f>
        <v>#REF!</v>
      </c>
      <c r="P55" s="213">
        <v>0.316</v>
      </c>
      <c r="Q55" s="214" t="e">
        <f t="shared" si="9"/>
        <v>#REF!</v>
      </c>
      <c r="R55" s="215">
        <v>37304</v>
      </c>
      <c r="S55" s="216">
        <f>R55/(IF(AND('Категория(опт)'!$B$6="с НДС"),1,IF(AND('Категория(опт)'!$B$6="без НДС"),1.2,"")))</f>
        <v>37304</v>
      </c>
      <c r="T55" s="217">
        <f>R55*0.855/(IF(AND('Категория(опт)'!$B$6="с НДС"),1,IF(AND('Категория(опт)'!$B$6="без НДС"),1.2,"")))</f>
        <v>31894.92</v>
      </c>
      <c r="U55" s="218" t="e">
        <f t="shared" si="7"/>
        <v>#REF!</v>
      </c>
      <c r="V55" s="219" t="e">
        <f t="shared" si="8"/>
        <v>#REF!</v>
      </c>
    </row>
    <row r="56" spans="1:22" ht="26.65" customHeight="1">
      <c r="A56" s="696"/>
      <c r="B56" s="699"/>
      <c r="C56" s="374" t="s">
        <v>2204</v>
      </c>
      <c r="D56" s="701"/>
      <c r="E56" s="303">
        <v>160</v>
      </c>
      <c r="F56" s="175">
        <f>'СВОД Кровати'!J320</f>
        <v>60914</v>
      </c>
      <c r="G56" s="220">
        <f>'СВОД Кровати'!K320</f>
        <v>0.35</v>
      </c>
      <c r="H56" s="834">
        <f>'СВОД Кровати'!L320</f>
        <v>39594.1</v>
      </c>
      <c r="I56" s="858">
        <v>28142.730000000003</v>
      </c>
      <c r="J56" s="844">
        <f>'СВОД Кровати'!J324</f>
        <v>65061</v>
      </c>
      <c r="K56" s="220">
        <f>'СВОД Кровати'!K324</f>
        <v>0.36</v>
      </c>
      <c r="L56" s="834">
        <f>'СВОД Кровати'!L324</f>
        <v>41639.040000000001</v>
      </c>
      <c r="M56" s="869">
        <v>30057.142499999998</v>
      </c>
      <c r="N56" s="221">
        <v>71813</v>
      </c>
      <c r="O56" s="222" t="e">
        <f>ROUND(N56*(1+#REF!),0)</f>
        <v>#REF!</v>
      </c>
      <c r="P56" s="223">
        <v>0.316</v>
      </c>
      <c r="Q56" s="224" t="e">
        <f t="shared" si="9"/>
        <v>#REF!</v>
      </c>
      <c r="R56" s="225">
        <v>38298</v>
      </c>
      <c r="S56" s="226">
        <f>R56/(IF(AND('Категория(опт)'!$B$6="с НДС"),1,IF(AND('Категория(опт)'!$B$6="без НДС"),1.2,"")))</f>
        <v>38298</v>
      </c>
      <c r="T56" s="208">
        <f>R56*0.855/(IF(AND('Категория(опт)'!$B$6="с НДС"),1,IF(AND('Категория(опт)'!$B$6="без НДС"),1.2,"")))</f>
        <v>32744.79</v>
      </c>
      <c r="U56" s="227" t="e">
        <f t="shared" si="7"/>
        <v>#REF!</v>
      </c>
      <c r="V56" s="228" t="e">
        <f t="shared" si="8"/>
        <v>#REF!</v>
      </c>
    </row>
    <row r="57" spans="1:22" ht="26.65" customHeight="1" thickBot="1">
      <c r="A57" s="696"/>
      <c r="B57" s="699"/>
      <c r="C57" s="375" t="s">
        <v>2205</v>
      </c>
      <c r="D57" s="702"/>
      <c r="E57" s="304">
        <v>180</v>
      </c>
      <c r="F57" s="258">
        <f>'СВОД Кровати'!J321</f>
        <v>62239</v>
      </c>
      <c r="G57" s="229">
        <f>'СВОД Кровати'!K321</f>
        <v>0.35</v>
      </c>
      <c r="H57" s="835">
        <f>'СВОД Кровати'!L321</f>
        <v>40455.35</v>
      </c>
      <c r="I57" s="859">
        <v>28753.436249999999</v>
      </c>
      <c r="J57" s="843">
        <f>'СВОД Кровати'!J325</f>
        <v>66557</v>
      </c>
      <c r="K57" s="229">
        <f>'СВОД Кровати'!K325</f>
        <v>0.36</v>
      </c>
      <c r="L57" s="835">
        <f>'СВОД Кровати'!L325</f>
        <v>42596.480000000003</v>
      </c>
      <c r="M57" s="870">
        <v>30748.410000000003</v>
      </c>
      <c r="N57" s="231">
        <v>76163</v>
      </c>
      <c r="O57" s="232" t="e">
        <f>ROUND(N57*(1+#REF!),0)</f>
        <v>#REF!</v>
      </c>
      <c r="P57" s="243">
        <v>0.316</v>
      </c>
      <c r="Q57" s="234" t="e">
        <f t="shared" si="9"/>
        <v>#REF!</v>
      </c>
      <c r="R57" s="235">
        <v>40620</v>
      </c>
      <c r="S57" s="236">
        <f>R57/(IF(AND('Категория(опт)'!$B$6="с НДС"),1,IF(AND('Категория(опт)'!$B$6="без НДС"),1.2,"")))</f>
        <v>40620</v>
      </c>
      <c r="T57" s="237">
        <f>R57*0.855/(IF(AND('Категория(опт)'!$B$6="с НДС"),1,IF(AND('Категория(опт)'!$B$6="без НДС"),1.2,"")))</f>
        <v>34730.1</v>
      </c>
      <c r="U57" s="238" t="e">
        <f t="shared" si="7"/>
        <v>#REF!</v>
      </c>
      <c r="V57" s="239" t="e">
        <f t="shared" si="8"/>
        <v>#REF!</v>
      </c>
    </row>
    <row r="58" spans="1:22" ht="26.65" customHeight="1">
      <c r="A58" s="695" t="s">
        <v>2002</v>
      </c>
      <c r="B58" s="698"/>
      <c r="C58" s="373" t="s">
        <v>2020</v>
      </c>
      <c r="D58" s="703" t="s">
        <v>41</v>
      </c>
      <c r="E58" s="373">
        <v>90</v>
      </c>
      <c r="F58" s="174">
        <f>'СВОД Кровати'!J18</f>
        <v>27622</v>
      </c>
      <c r="G58" s="192">
        <f>'СВОД Кровати'!K18</f>
        <v>0.47499999999999998</v>
      </c>
      <c r="H58" s="818">
        <f>'СВОД Кровати'!L18</f>
        <v>14501.550000000001</v>
      </c>
      <c r="I58" s="855">
        <v>10447.0425</v>
      </c>
      <c r="J58" s="830">
        <f>'СВОД Кровати'!J22</f>
        <v>33731</v>
      </c>
      <c r="K58" s="192">
        <f>'СВОД Кровати'!K22</f>
        <v>0.46400000000000002</v>
      </c>
      <c r="L58" s="818">
        <f>'СВОД Кровати'!L22</f>
        <v>18079.816000000003</v>
      </c>
      <c r="M58" s="867">
        <v>13102.02</v>
      </c>
      <c r="N58" s="202">
        <v>45063</v>
      </c>
      <c r="O58" s="203" t="e">
        <f>ROUND(N58*(1+#REF!),0)</f>
        <v>#REF!</v>
      </c>
      <c r="P58" s="204">
        <v>0.316</v>
      </c>
      <c r="Q58" s="205" t="e">
        <f t="shared" ref="Q58:Q65" si="10">O58*(1-P58)</f>
        <v>#REF!</v>
      </c>
      <c r="R58" s="206">
        <v>24037</v>
      </c>
      <c r="S58" s="207">
        <f>R58/(IF(AND('Категория(опт)'!$B$6="с НДС"),1,IF(AND('Категория(опт)'!$B$6="без НДС"),1.2,"")))</f>
        <v>24037</v>
      </c>
      <c r="T58" s="240">
        <f>R58*0.855/(IF(AND('Категория(опт)'!$B$6="с НДС"),1,IF(AND('Категория(опт)'!$B$6="без НДС"),1.2,"")))</f>
        <v>20551.634999999998</v>
      </c>
      <c r="U58" s="209" t="e">
        <f t="shared" si="4"/>
        <v>#REF!</v>
      </c>
      <c r="V58" s="210" t="e">
        <f t="shared" si="5"/>
        <v>#REF!</v>
      </c>
    </row>
    <row r="59" spans="1:22" ht="26.65" customHeight="1">
      <c r="A59" s="696"/>
      <c r="B59" s="699"/>
      <c r="C59" s="374" t="s">
        <v>2021</v>
      </c>
      <c r="D59" s="704"/>
      <c r="E59" s="564">
        <v>140</v>
      </c>
      <c r="F59" s="267">
        <f>'СВОД Кровати'!J19</f>
        <v>30478</v>
      </c>
      <c r="G59" s="199">
        <f>'СВОД Кровати'!K19</f>
        <v>0.47499999999999998</v>
      </c>
      <c r="H59" s="824">
        <f>'СВОД Кровати'!L19</f>
        <v>16000.95</v>
      </c>
      <c r="I59" s="856">
        <v>11526.794999999998</v>
      </c>
      <c r="J59" s="831">
        <f>'СВОД Кровати'!J23</f>
        <v>36586</v>
      </c>
      <c r="K59" s="199">
        <f>'СВОД Кровати'!K23</f>
        <v>0.46400000000000002</v>
      </c>
      <c r="L59" s="824">
        <f>'СВОД Кровати'!L23</f>
        <v>19610.096000000001</v>
      </c>
      <c r="M59" s="868">
        <v>14211.81</v>
      </c>
      <c r="N59" s="211">
        <v>49125</v>
      </c>
      <c r="O59" s="212" t="e">
        <f>ROUND(N59*(1+#REF!),0)</f>
        <v>#REF!</v>
      </c>
      <c r="P59" s="213">
        <v>0.316</v>
      </c>
      <c r="Q59" s="214" t="e">
        <f t="shared" si="10"/>
        <v>#REF!</v>
      </c>
      <c r="R59" s="215">
        <v>26194</v>
      </c>
      <c r="S59" s="216">
        <f>R59/(IF(AND('Категория(опт)'!$B$6="с НДС"),1,IF(AND('Категория(опт)'!$B$6="без НДС"),1.2,"")))</f>
        <v>26194</v>
      </c>
      <c r="T59" s="217">
        <f>R59*0.855/(IF(AND('Категория(опт)'!$B$6="с НДС"),1,IF(AND('Категория(опт)'!$B$6="без НДС"),1.2,"")))</f>
        <v>22395.87</v>
      </c>
      <c r="U59" s="218" t="e">
        <f t="shared" si="4"/>
        <v>#REF!</v>
      </c>
      <c r="V59" s="219" t="e">
        <f t="shared" si="5"/>
        <v>#REF!</v>
      </c>
    </row>
    <row r="60" spans="1:22" ht="26.65" customHeight="1">
      <c r="A60" s="696"/>
      <c r="B60" s="699"/>
      <c r="C60" s="374" t="s">
        <v>2022</v>
      </c>
      <c r="D60" s="704"/>
      <c r="E60" s="565">
        <v>160</v>
      </c>
      <c r="F60" s="496">
        <f>'СВОД Кровати'!J20</f>
        <v>32743</v>
      </c>
      <c r="G60" s="497">
        <f>'СВОД Кровати'!K20</f>
        <v>0.47499999999999998</v>
      </c>
      <c r="H60" s="821">
        <f>'СВОД Кровати'!L20</f>
        <v>17190.075000000001</v>
      </c>
      <c r="I60" s="857">
        <v>12382.605</v>
      </c>
      <c r="J60" s="826">
        <f>'СВОД Кровати'!J24</f>
        <v>38851</v>
      </c>
      <c r="K60" s="497">
        <f>'СВОД Кровати'!K24</f>
        <v>0.46400000000000002</v>
      </c>
      <c r="L60" s="821">
        <f>'СВОД Кровати'!L24</f>
        <v>20824.136000000002</v>
      </c>
      <c r="M60" s="863">
        <v>15089.039999999999</v>
      </c>
      <c r="N60" s="221">
        <v>51288</v>
      </c>
      <c r="O60" s="222" t="e">
        <f>ROUND(N60*(1+#REF!),0)</f>
        <v>#REF!</v>
      </c>
      <c r="P60" s="223">
        <v>0.316</v>
      </c>
      <c r="Q60" s="224" t="e">
        <f t="shared" si="10"/>
        <v>#REF!</v>
      </c>
      <c r="R60" s="225">
        <v>27354</v>
      </c>
      <c r="S60" s="226">
        <f>R60/(IF(AND('Категория(опт)'!$B$6="с НДС"),1,IF(AND('Категория(опт)'!$B$6="без НДС"),1.2,"")))</f>
        <v>27354</v>
      </c>
      <c r="T60" s="208">
        <f>R60*0.855/(IF(AND('Категория(опт)'!$B$6="с НДС"),1,IF(AND('Категория(опт)'!$B$6="без НДС"),1.2,"")))</f>
        <v>23387.67</v>
      </c>
      <c r="U60" s="227" t="e">
        <f t="shared" si="4"/>
        <v>#REF!</v>
      </c>
      <c r="V60" s="228" t="e">
        <f t="shared" si="5"/>
        <v>#REF!</v>
      </c>
    </row>
    <row r="61" spans="1:22" ht="26.65" customHeight="1" thickBot="1">
      <c r="A61" s="697"/>
      <c r="B61" s="699"/>
      <c r="C61" s="375" t="s">
        <v>2023</v>
      </c>
      <c r="D61" s="705"/>
      <c r="E61" s="423">
        <v>180</v>
      </c>
      <c r="F61" s="258">
        <f>'СВОД Кровати'!J21</f>
        <v>35053</v>
      </c>
      <c r="G61" s="229">
        <f>'СВОД Кровати'!K21</f>
        <v>0.47499999999999998</v>
      </c>
      <c r="H61" s="835">
        <f>'СВОД Кровати'!L21</f>
        <v>18402.825000000001</v>
      </c>
      <c r="I61" s="859">
        <v>13256.73</v>
      </c>
      <c r="J61" s="843">
        <f>'СВОД Кровати'!J25</f>
        <v>41145</v>
      </c>
      <c r="K61" s="229">
        <f>'СВОД Кровати'!K25</f>
        <v>0.46400000000000002</v>
      </c>
      <c r="L61" s="835">
        <f>'СВОД Кровати'!L25</f>
        <v>22053.72</v>
      </c>
      <c r="M61" s="870">
        <v>15981.66</v>
      </c>
      <c r="N61" s="231">
        <v>53775</v>
      </c>
      <c r="O61" s="232" t="e">
        <f>ROUND(N61*(1+#REF!),0)</f>
        <v>#REF!</v>
      </c>
      <c r="P61" s="233">
        <v>0.316</v>
      </c>
      <c r="Q61" s="234" t="e">
        <f t="shared" si="10"/>
        <v>#REF!</v>
      </c>
      <c r="R61" s="235">
        <v>28681</v>
      </c>
      <c r="S61" s="236">
        <f>R61/(IF(AND('Категория(опт)'!$B$6="с НДС"),1,IF(AND('Категория(опт)'!$B$6="без НДС"),1.2,"")))</f>
        <v>28681</v>
      </c>
      <c r="T61" s="237">
        <f>R61*0.855/(IF(AND('Категория(опт)'!$B$6="с НДС"),1,IF(AND('Категория(опт)'!$B$6="без НДС"),1.2,"")))</f>
        <v>24522.255000000001</v>
      </c>
      <c r="U61" s="238" t="e">
        <f t="shared" si="4"/>
        <v>#REF!</v>
      </c>
      <c r="V61" s="239" t="e">
        <f t="shared" si="5"/>
        <v>#REF!</v>
      </c>
    </row>
    <row r="62" spans="1:22" ht="26.65" customHeight="1">
      <c r="A62" s="695" t="s">
        <v>2003</v>
      </c>
      <c r="B62" s="699"/>
      <c r="C62" s="373" t="s">
        <v>2024</v>
      </c>
      <c r="D62" s="703" t="s">
        <v>41</v>
      </c>
      <c r="E62" s="373">
        <v>90</v>
      </c>
      <c r="F62" s="174">
        <f>'СВОД Кровати'!J26</f>
        <v>53377</v>
      </c>
      <c r="G62" s="192">
        <f>'СВОД Кровати'!K26</f>
        <v>0.47499999999999998</v>
      </c>
      <c r="H62" s="818">
        <f>'СВОД Кровати'!L26</f>
        <v>28022.925000000003</v>
      </c>
      <c r="I62" s="855">
        <v>20187.2925</v>
      </c>
      <c r="J62" s="830">
        <f>'СВОД Кровати'!J30</f>
        <v>57965</v>
      </c>
      <c r="K62" s="192">
        <f>'СВОД Кровати'!K30</f>
        <v>0.46400000000000002</v>
      </c>
      <c r="L62" s="818">
        <f>'СВОД Кровати'!L30</f>
        <v>31069.24</v>
      </c>
      <c r="M62" s="867">
        <v>22513.86</v>
      </c>
      <c r="N62" s="202">
        <v>64338</v>
      </c>
      <c r="O62" s="203" t="e">
        <f>ROUND(N62*(1+#REF!),0)</f>
        <v>#REF!</v>
      </c>
      <c r="P62" s="204">
        <v>0.316</v>
      </c>
      <c r="Q62" s="205" t="e">
        <f t="shared" si="10"/>
        <v>#REF!</v>
      </c>
      <c r="R62" s="206">
        <v>34318</v>
      </c>
      <c r="S62" s="207">
        <f>R62/(IF(AND('Категория(опт)'!$B$6="с НДС"),1,IF(AND('Категория(опт)'!$B$6="без НДС"),1.2,"")))</f>
        <v>34318</v>
      </c>
      <c r="T62" s="240">
        <f>R62*0.855/(IF(AND('Категория(опт)'!$B$6="с НДС"),1,IF(AND('Категория(опт)'!$B$6="без НДС"),1.2,"")))</f>
        <v>29341.89</v>
      </c>
      <c r="U62" s="209" t="e">
        <f t="shared" si="4"/>
        <v>#REF!</v>
      </c>
      <c r="V62" s="210" t="e">
        <f t="shared" si="5"/>
        <v>#REF!</v>
      </c>
    </row>
    <row r="63" spans="1:22" ht="26.65" customHeight="1">
      <c r="A63" s="696"/>
      <c r="B63" s="699"/>
      <c r="C63" s="374" t="s">
        <v>2025</v>
      </c>
      <c r="D63" s="704"/>
      <c r="E63" s="564">
        <v>140</v>
      </c>
      <c r="F63" s="267">
        <f>'СВОД Кровати'!J27</f>
        <v>57159</v>
      </c>
      <c r="G63" s="199">
        <f>'СВОД Кровати'!K27</f>
        <v>0.47499999999999998</v>
      </c>
      <c r="H63" s="824">
        <f>'СВОД Кровати'!L27</f>
        <v>30008.475000000002</v>
      </c>
      <c r="I63" s="856">
        <v>21618.36</v>
      </c>
      <c r="J63" s="831">
        <f>'СВОД Кровати'!J31</f>
        <v>61747</v>
      </c>
      <c r="K63" s="199">
        <f>'СВОД Кровати'!K31</f>
        <v>0.46400000000000002</v>
      </c>
      <c r="L63" s="824">
        <f>'СВОД Кровати'!L31</f>
        <v>33096.392</v>
      </c>
      <c r="M63" s="868">
        <v>23984.46</v>
      </c>
      <c r="N63" s="211">
        <v>69950</v>
      </c>
      <c r="O63" s="212" t="e">
        <f>ROUND(N63*(1+#REF!),0)</f>
        <v>#REF!</v>
      </c>
      <c r="P63" s="213">
        <v>0.316</v>
      </c>
      <c r="Q63" s="214" t="e">
        <f t="shared" si="10"/>
        <v>#REF!</v>
      </c>
      <c r="R63" s="215">
        <v>37304</v>
      </c>
      <c r="S63" s="216">
        <f>R63/(IF(AND('Категория(опт)'!$B$6="с НДС"),1,IF(AND('Категория(опт)'!$B$6="без НДС"),1.2,"")))</f>
        <v>37304</v>
      </c>
      <c r="T63" s="217">
        <f>R63*0.855/(IF(AND('Категория(опт)'!$B$6="с НДС"),1,IF(AND('Категория(опт)'!$B$6="без НДС"),1.2,"")))</f>
        <v>31894.92</v>
      </c>
      <c r="U63" s="218" t="e">
        <f t="shared" si="4"/>
        <v>#REF!</v>
      </c>
      <c r="V63" s="219" t="e">
        <f t="shared" si="5"/>
        <v>#REF!</v>
      </c>
    </row>
    <row r="64" spans="1:22" ht="26.65" customHeight="1">
      <c r="A64" s="696"/>
      <c r="B64" s="699"/>
      <c r="C64" s="374" t="s">
        <v>2026</v>
      </c>
      <c r="D64" s="704"/>
      <c r="E64" s="565">
        <v>160</v>
      </c>
      <c r="F64" s="496">
        <f>'СВОД Кровати'!J28</f>
        <v>59438</v>
      </c>
      <c r="G64" s="497">
        <f>'СВОД Кровати'!K28</f>
        <v>0.47499999999999998</v>
      </c>
      <c r="H64" s="821">
        <f>'СВОД Кровати'!L28</f>
        <v>31204.95</v>
      </c>
      <c r="I64" s="857">
        <v>22479.165000000001</v>
      </c>
      <c r="J64" s="826">
        <f>'СВОД Кровати'!J32</f>
        <v>64027</v>
      </c>
      <c r="K64" s="497">
        <f>'СВОД Кровати'!K32</f>
        <v>0.46400000000000002</v>
      </c>
      <c r="L64" s="821">
        <f>'СВОД Кровати'!L32</f>
        <v>34318.472000000002</v>
      </c>
      <c r="M64" s="863">
        <v>24868.53</v>
      </c>
      <c r="N64" s="221">
        <v>71813</v>
      </c>
      <c r="O64" s="222" t="e">
        <f>ROUND(N64*(1+#REF!),0)</f>
        <v>#REF!</v>
      </c>
      <c r="P64" s="223">
        <v>0.316</v>
      </c>
      <c r="Q64" s="224" t="e">
        <f t="shared" si="10"/>
        <v>#REF!</v>
      </c>
      <c r="R64" s="225">
        <v>38298</v>
      </c>
      <c r="S64" s="226">
        <f>R64/(IF(AND('Категория(опт)'!$B$6="с НДС"),1,IF(AND('Категория(опт)'!$B$6="без НДС"),1.2,"")))</f>
        <v>38298</v>
      </c>
      <c r="T64" s="208">
        <f>R64*0.855/(IF(AND('Категория(опт)'!$B$6="с НДС"),1,IF(AND('Категория(опт)'!$B$6="без НДС"),1.2,"")))</f>
        <v>32744.79</v>
      </c>
      <c r="U64" s="227" t="e">
        <f t="shared" si="4"/>
        <v>#REF!</v>
      </c>
      <c r="V64" s="228" t="e">
        <f t="shared" si="5"/>
        <v>#REF!</v>
      </c>
    </row>
    <row r="65" spans="1:22" ht="26.65" customHeight="1" thickBot="1">
      <c r="A65" s="696"/>
      <c r="B65" s="699"/>
      <c r="C65" s="375" t="s">
        <v>2027</v>
      </c>
      <c r="D65" s="705"/>
      <c r="E65" s="423">
        <v>180</v>
      </c>
      <c r="F65" s="258">
        <f>'СВОД Кровати'!J29</f>
        <v>61733</v>
      </c>
      <c r="G65" s="229">
        <f>'СВОД Кровати'!K29</f>
        <v>0.47499999999999998</v>
      </c>
      <c r="H65" s="835">
        <f>'СВОД Кровати'!L29</f>
        <v>32409.825000000001</v>
      </c>
      <c r="I65" s="859">
        <v>23346.63</v>
      </c>
      <c r="J65" s="843">
        <f>'СВОД Кровати'!J33</f>
        <v>66306</v>
      </c>
      <c r="K65" s="229">
        <f>'СВОД Кровати'!K33</f>
        <v>0.46400000000000002</v>
      </c>
      <c r="L65" s="835">
        <f>'СВОД Кровати'!L33</f>
        <v>35540.016000000003</v>
      </c>
      <c r="M65" s="870">
        <v>25754.31</v>
      </c>
      <c r="N65" s="231">
        <v>76163</v>
      </c>
      <c r="O65" s="232" t="e">
        <f>ROUND(N65*(1+#REF!),0)</f>
        <v>#REF!</v>
      </c>
      <c r="P65" s="243">
        <v>0.316</v>
      </c>
      <c r="Q65" s="234" t="e">
        <f t="shared" si="10"/>
        <v>#REF!</v>
      </c>
      <c r="R65" s="235">
        <v>40620</v>
      </c>
      <c r="S65" s="236">
        <f>R65/(IF(AND('Категория(опт)'!$B$6="с НДС"),1,IF(AND('Категория(опт)'!$B$6="без НДС"),1.2,"")))</f>
        <v>40620</v>
      </c>
      <c r="T65" s="237">
        <f>R65*0.855/(IF(AND('Категория(опт)'!$B$6="с НДС"),1,IF(AND('Категория(опт)'!$B$6="без НДС"),1.2,"")))</f>
        <v>34730.1</v>
      </c>
      <c r="U65" s="238" t="e">
        <f t="shared" si="4"/>
        <v>#REF!</v>
      </c>
      <c r="V65" s="239" t="e">
        <f t="shared" si="5"/>
        <v>#REF!</v>
      </c>
    </row>
    <row r="66" spans="1:22" ht="26.65" customHeight="1">
      <c r="A66" s="695" t="s">
        <v>1984</v>
      </c>
      <c r="B66" s="698"/>
      <c r="C66" s="373" t="s">
        <v>1606</v>
      </c>
      <c r="D66" s="700" t="s">
        <v>41</v>
      </c>
      <c r="E66" s="301">
        <v>140</v>
      </c>
      <c r="F66" s="174">
        <f>'СВОД Кровати'!J138</f>
        <v>59180</v>
      </c>
      <c r="G66" s="192">
        <f>'СВОД Кровати'!K138</f>
        <v>0.505</v>
      </c>
      <c r="H66" s="818">
        <f>'СВОД Кровати'!L138</f>
        <v>29294.1</v>
      </c>
      <c r="I66" s="855">
        <v>16703.212499999998</v>
      </c>
      <c r="J66" s="830">
        <f>'СВОД Кровати'!J142</f>
        <v>70070</v>
      </c>
      <c r="K66" s="192">
        <f>'СВОД Кровати'!K142</f>
        <v>0.505</v>
      </c>
      <c r="L66" s="818">
        <f>'СВОД Кровати'!L142</f>
        <v>34684.65</v>
      </c>
      <c r="M66" s="867">
        <v>19797.351750000002</v>
      </c>
      <c r="N66" s="202">
        <v>45063</v>
      </c>
      <c r="O66" s="203" t="e">
        <f>ROUND(N66*(1+#REF!),0)</f>
        <v>#REF!</v>
      </c>
      <c r="P66" s="204">
        <v>0.316</v>
      </c>
      <c r="Q66" s="205" t="e">
        <f t="shared" si="6"/>
        <v>#REF!</v>
      </c>
      <c r="R66" s="206">
        <v>24037</v>
      </c>
      <c r="S66" s="207">
        <f>R66/(IF(AND('Категория(опт)'!$B$6="с НДС"),1,IF(AND('Категория(опт)'!$B$6="без НДС"),1.2,"")))</f>
        <v>24037</v>
      </c>
      <c r="T66" s="240">
        <f>R66*0.855/(IF(AND('Категория(опт)'!$B$6="с НДС"),1,IF(AND('Категория(опт)'!$B$6="без НДС"),1.2,"")))</f>
        <v>20551.634999999998</v>
      </c>
      <c r="U66" s="209" t="e">
        <f t="shared" ref="U66:U73" si="11">Q66-T66</f>
        <v>#REF!</v>
      </c>
      <c r="V66" s="210" t="e">
        <f t="shared" ref="V66:V73" si="12">U66/T66</f>
        <v>#REF!</v>
      </c>
    </row>
    <row r="67" spans="1:22" ht="26.65" customHeight="1">
      <c r="A67" s="696"/>
      <c r="B67" s="699"/>
      <c r="C67" s="374" t="s">
        <v>1607</v>
      </c>
      <c r="D67" s="701"/>
      <c r="E67" s="563">
        <v>160</v>
      </c>
      <c r="F67" s="267">
        <f>'СВОД Кровати'!J139</f>
        <v>61380</v>
      </c>
      <c r="G67" s="199">
        <f>'СВОД Кровати'!K139</f>
        <v>0.505</v>
      </c>
      <c r="H67" s="824">
        <f>'СВОД Кровати'!L139</f>
        <v>30383.1</v>
      </c>
      <c r="I67" s="856">
        <v>17321.849999999999</v>
      </c>
      <c r="J67" s="831">
        <f>'СВОД Кровати'!J143</f>
        <v>72380</v>
      </c>
      <c r="K67" s="199">
        <f>'СВОД Кровати'!K143</f>
        <v>0.505</v>
      </c>
      <c r="L67" s="824">
        <f>'СВОД Кровати'!L143</f>
        <v>35828.1</v>
      </c>
      <c r="M67" s="868">
        <v>20415.989249999999</v>
      </c>
      <c r="N67" s="211">
        <v>49125</v>
      </c>
      <c r="O67" s="212" t="e">
        <f>ROUND(N67*(1+#REF!),0)</f>
        <v>#REF!</v>
      </c>
      <c r="P67" s="213">
        <v>0.316</v>
      </c>
      <c r="Q67" s="214" t="e">
        <f t="shared" ref="Q67:Q74" si="13">O67*(1-P67)</f>
        <v>#REF!</v>
      </c>
      <c r="R67" s="215">
        <v>26194</v>
      </c>
      <c r="S67" s="216">
        <f>R67/(IF(AND('Категория(опт)'!$B$6="с НДС"),1,IF(AND('Категория(опт)'!$B$6="без НДС"),1.2,"")))</f>
        <v>26194</v>
      </c>
      <c r="T67" s="217">
        <f>R67*0.855/(IF(AND('Категория(опт)'!$B$6="с НДС"),1,IF(AND('Категория(опт)'!$B$6="без НДС"),1.2,"")))</f>
        <v>22395.87</v>
      </c>
      <c r="U67" s="218" t="e">
        <f t="shared" si="11"/>
        <v>#REF!</v>
      </c>
      <c r="V67" s="219" t="e">
        <f t="shared" si="12"/>
        <v>#REF!</v>
      </c>
    </row>
    <row r="68" spans="1:22" ht="26.65" customHeight="1">
      <c r="A68" s="696"/>
      <c r="B68" s="699"/>
      <c r="C68" s="374" t="s">
        <v>1608</v>
      </c>
      <c r="D68" s="701"/>
      <c r="E68" s="331">
        <v>180</v>
      </c>
      <c r="F68" s="496">
        <f>'СВОД Кровати'!J140</f>
        <v>63580</v>
      </c>
      <c r="G68" s="497">
        <f>'СВОД Кровати'!K140</f>
        <v>0.505</v>
      </c>
      <c r="H68" s="821">
        <f>'СВОД Кровати'!L140</f>
        <v>31472.1</v>
      </c>
      <c r="I68" s="857">
        <v>17940.487499999999</v>
      </c>
      <c r="J68" s="826">
        <f>'СВОД Кровати'!J144</f>
        <v>74690</v>
      </c>
      <c r="K68" s="497">
        <f>'СВОД Кровати'!K144</f>
        <v>0.505</v>
      </c>
      <c r="L68" s="821">
        <f>'СВОД Кровати'!L144</f>
        <v>36971.550000000003</v>
      </c>
      <c r="M68" s="863">
        <v>21034.626749999999</v>
      </c>
      <c r="N68" s="221">
        <v>51288</v>
      </c>
      <c r="O68" s="222" t="e">
        <f>ROUND(N68*(1+#REF!),0)</f>
        <v>#REF!</v>
      </c>
      <c r="P68" s="223">
        <v>0.316</v>
      </c>
      <c r="Q68" s="224" t="e">
        <f t="shared" si="13"/>
        <v>#REF!</v>
      </c>
      <c r="R68" s="225">
        <v>27354</v>
      </c>
      <c r="S68" s="226">
        <f>R68/(IF(AND('Категория(опт)'!$B$6="с НДС"),1,IF(AND('Категория(опт)'!$B$6="без НДС"),1.2,"")))</f>
        <v>27354</v>
      </c>
      <c r="T68" s="208">
        <f>R68*0.855/(IF(AND('Категория(опт)'!$B$6="с НДС"),1,IF(AND('Категория(опт)'!$B$6="без НДС"),1.2,"")))</f>
        <v>23387.67</v>
      </c>
      <c r="U68" s="227" t="e">
        <f t="shared" si="11"/>
        <v>#REF!</v>
      </c>
      <c r="V68" s="228" t="e">
        <f t="shared" si="12"/>
        <v>#REF!</v>
      </c>
    </row>
    <row r="69" spans="1:22" ht="26.65" customHeight="1" thickBot="1">
      <c r="A69" s="697"/>
      <c r="B69" s="699"/>
      <c r="C69" s="375" t="s">
        <v>1661</v>
      </c>
      <c r="D69" s="702"/>
      <c r="E69" s="304">
        <v>200</v>
      </c>
      <c r="F69" s="258">
        <f>'СВОД Кровати'!J141</f>
        <v>65890</v>
      </c>
      <c r="G69" s="229">
        <f>'СВОД Кровати'!K141</f>
        <v>0.505</v>
      </c>
      <c r="H69" s="835">
        <f>'СВОД Кровати'!L141</f>
        <v>32615.55</v>
      </c>
      <c r="I69" s="859">
        <v>18559.125</v>
      </c>
      <c r="J69" s="843">
        <f>'СВОД Кровати'!J145</f>
        <v>76780</v>
      </c>
      <c r="K69" s="229">
        <f>'СВОД Кровати'!K145</f>
        <v>0.505</v>
      </c>
      <c r="L69" s="835">
        <f>'СВОД Кровати'!L145</f>
        <v>38006.1</v>
      </c>
      <c r="M69" s="870">
        <v>21653.264249999997</v>
      </c>
      <c r="N69" s="231">
        <v>53775</v>
      </c>
      <c r="O69" s="232" t="e">
        <f>ROUND(N69*(1+#REF!),0)</f>
        <v>#REF!</v>
      </c>
      <c r="P69" s="233">
        <v>0.316</v>
      </c>
      <c r="Q69" s="234" t="e">
        <f t="shared" si="13"/>
        <v>#REF!</v>
      </c>
      <c r="R69" s="235">
        <v>28681</v>
      </c>
      <c r="S69" s="236">
        <f>R69/(IF(AND('Категория(опт)'!$B$6="с НДС"),1,IF(AND('Категория(опт)'!$B$6="без НДС"),1.2,"")))</f>
        <v>28681</v>
      </c>
      <c r="T69" s="237">
        <f>R69*0.855/(IF(AND('Категория(опт)'!$B$6="с НДС"),1,IF(AND('Категория(опт)'!$B$6="без НДС"),1.2,"")))</f>
        <v>24522.255000000001</v>
      </c>
      <c r="U69" s="238" t="e">
        <f t="shared" si="11"/>
        <v>#REF!</v>
      </c>
      <c r="V69" s="239" t="e">
        <f t="shared" si="12"/>
        <v>#REF!</v>
      </c>
    </row>
    <row r="70" spans="1:22" ht="26.65" customHeight="1">
      <c r="A70" s="695" t="s">
        <v>1993</v>
      </c>
      <c r="B70" s="699"/>
      <c r="C70" s="373" t="s">
        <v>1609</v>
      </c>
      <c r="D70" s="700" t="s">
        <v>41</v>
      </c>
      <c r="E70" s="301">
        <v>140</v>
      </c>
      <c r="F70" s="174">
        <f>'СВОД Кровати'!J146</f>
        <v>92070</v>
      </c>
      <c r="G70" s="192">
        <f>'СВОД Кровати'!K146</f>
        <v>0.505</v>
      </c>
      <c r="H70" s="818">
        <f>'СВОД Кровати'!L146</f>
        <v>45574.65</v>
      </c>
      <c r="I70" s="855">
        <v>25985.630249999998</v>
      </c>
      <c r="J70" s="830">
        <f>'СВОД Кровати'!J150</f>
        <v>98560</v>
      </c>
      <c r="K70" s="192">
        <f>'СВОД Кровати'!K150</f>
        <v>0.505</v>
      </c>
      <c r="L70" s="818">
        <f>'СВОД Кровати'!L150</f>
        <v>48787.199999999997</v>
      </c>
      <c r="M70" s="867">
        <v>27842.494499999997</v>
      </c>
      <c r="N70" s="202">
        <v>64338</v>
      </c>
      <c r="O70" s="203" t="e">
        <f>ROUND(N70*(1+#REF!),0)</f>
        <v>#REF!</v>
      </c>
      <c r="P70" s="204">
        <v>0.316</v>
      </c>
      <c r="Q70" s="205" t="e">
        <f t="shared" si="13"/>
        <v>#REF!</v>
      </c>
      <c r="R70" s="206">
        <v>34318</v>
      </c>
      <c r="S70" s="207">
        <f>R70/(IF(AND('Категория(опт)'!$B$6="с НДС"),1,IF(AND('Категория(опт)'!$B$6="без НДС"),1.2,"")))</f>
        <v>34318</v>
      </c>
      <c r="T70" s="240">
        <f>R70*0.855/(IF(AND('Категория(опт)'!$B$6="с НДС"),1,IF(AND('Категория(опт)'!$B$6="без НДС"),1.2,"")))</f>
        <v>29341.89</v>
      </c>
      <c r="U70" s="209" t="e">
        <f t="shared" si="11"/>
        <v>#REF!</v>
      </c>
      <c r="V70" s="210" t="e">
        <f t="shared" si="12"/>
        <v>#REF!</v>
      </c>
    </row>
    <row r="71" spans="1:22" ht="26.65" customHeight="1">
      <c r="A71" s="696"/>
      <c r="B71" s="699"/>
      <c r="C71" s="374" t="s">
        <v>1610</v>
      </c>
      <c r="D71" s="701"/>
      <c r="E71" s="563">
        <v>160</v>
      </c>
      <c r="F71" s="267">
        <f>'СВОД Кровати'!J147</f>
        <v>94380</v>
      </c>
      <c r="G71" s="199">
        <f>'СВОД Кровати'!K147</f>
        <v>0.505</v>
      </c>
      <c r="H71" s="824">
        <f>'СВОД Кровати'!L147</f>
        <v>46718.1</v>
      </c>
      <c r="I71" s="856">
        <v>26604.267749999999</v>
      </c>
      <c r="J71" s="831">
        <f>'СВОД Кровати'!J151</f>
        <v>100870</v>
      </c>
      <c r="K71" s="199">
        <f>'СВОД Кровати'!K151</f>
        <v>0.505</v>
      </c>
      <c r="L71" s="824">
        <f>'СВОД Кровати'!L151</f>
        <v>49930.65</v>
      </c>
      <c r="M71" s="868">
        <v>28461.131999999998</v>
      </c>
      <c r="N71" s="211">
        <v>69950</v>
      </c>
      <c r="O71" s="212" t="e">
        <f>ROUND(N71*(1+#REF!),0)</f>
        <v>#REF!</v>
      </c>
      <c r="P71" s="213">
        <v>0.316</v>
      </c>
      <c r="Q71" s="214" t="e">
        <f t="shared" si="13"/>
        <v>#REF!</v>
      </c>
      <c r="R71" s="215">
        <v>37304</v>
      </c>
      <c r="S71" s="216">
        <f>R71/(IF(AND('Категория(опт)'!$B$6="с НДС"),1,IF(AND('Категория(опт)'!$B$6="без НДС"),1.2,"")))</f>
        <v>37304</v>
      </c>
      <c r="T71" s="217">
        <f>R71*0.855/(IF(AND('Категория(опт)'!$B$6="с НДС"),1,IF(AND('Категория(опт)'!$B$6="без НДС"),1.2,"")))</f>
        <v>31894.92</v>
      </c>
      <c r="U71" s="218" t="e">
        <f t="shared" si="11"/>
        <v>#REF!</v>
      </c>
      <c r="V71" s="219" t="e">
        <f t="shared" si="12"/>
        <v>#REF!</v>
      </c>
    </row>
    <row r="72" spans="1:22" ht="26.65" customHeight="1">
      <c r="A72" s="696"/>
      <c r="B72" s="699"/>
      <c r="C72" s="374" t="s">
        <v>1611</v>
      </c>
      <c r="D72" s="701"/>
      <c r="E72" s="331">
        <v>180</v>
      </c>
      <c r="F72" s="496">
        <f>'СВОД Кровати'!J148</f>
        <v>96470</v>
      </c>
      <c r="G72" s="497">
        <f>'СВОД Кровати'!K148</f>
        <v>0.505</v>
      </c>
      <c r="H72" s="821">
        <f>'СВОД Кровати'!L148</f>
        <v>47752.65</v>
      </c>
      <c r="I72" s="857">
        <v>27222.90525</v>
      </c>
      <c r="J72" s="826">
        <f>'СВОД Кровати'!J152</f>
        <v>103070</v>
      </c>
      <c r="K72" s="497">
        <f>'СВОД Кровати'!K152</f>
        <v>0.505</v>
      </c>
      <c r="L72" s="821">
        <f>'СВОД Кровати'!L152</f>
        <v>51019.65</v>
      </c>
      <c r="M72" s="863">
        <v>29079.769499999999</v>
      </c>
      <c r="N72" s="221">
        <v>71813</v>
      </c>
      <c r="O72" s="222" t="e">
        <f>ROUND(N72*(1+#REF!),0)</f>
        <v>#REF!</v>
      </c>
      <c r="P72" s="223">
        <v>0.316</v>
      </c>
      <c r="Q72" s="224" t="e">
        <f t="shared" si="13"/>
        <v>#REF!</v>
      </c>
      <c r="R72" s="225">
        <v>38298</v>
      </c>
      <c r="S72" s="226">
        <f>R72/(IF(AND('Категория(опт)'!$B$6="с НДС"),1,IF(AND('Категория(опт)'!$B$6="без НДС"),1.2,"")))</f>
        <v>38298</v>
      </c>
      <c r="T72" s="208">
        <f>R72*0.855/(IF(AND('Категория(опт)'!$B$6="с НДС"),1,IF(AND('Категория(опт)'!$B$6="без НДС"),1.2,"")))</f>
        <v>32744.79</v>
      </c>
      <c r="U72" s="227" t="e">
        <f t="shared" si="11"/>
        <v>#REF!</v>
      </c>
      <c r="V72" s="228" t="e">
        <f t="shared" si="12"/>
        <v>#REF!</v>
      </c>
    </row>
    <row r="73" spans="1:22" ht="26.65" customHeight="1" thickBot="1">
      <c r="A73" s="696"/>
      <c r="B73" s="699"/>
      <c r="C73" s="375" t="s">
        <v>1662</v>
      </c>
      <c r="D73" s="702"/>
      <c r="E73" s="304">
        <v>200</v>
      </c>
      <c r="F73" s="258">
        <f>'СВОД Кровати'!J149</f>
        <v>98560</v>
      </c>
      <c r="G73" s="229">
        <f>'СВОД Кровати'!K149</f>
        <v>0.505</v>
      </c>
      <c r="H73" s="835">
        <f>'СВОД Кровати'!L149</f>
        <v>48787.199999999997</v>
      </c>
      <c r="I73" s="859">
        <v>27842.494499999997</v>
      </c>
      <c r="J73" s="843">
        <f>'СВОД Кровати'!J153</f>
        <v>105380</v>
      </c>
      <c r="K73" s="229">
        <f>'СВОД Кровати'!K153</f>
        <v>0.505</v>
      </c>
      <c r="L73" s="835">
        <f>'СВОД Кровати'!L153</f>
        <v>52163.1</v>
      </c>
      <c r="M73" s="870">
        <v>29699.358749999999</v>
      </c>
      <c r="N73" s="231">
        <v>76163</v>
      </c>
      <c r="O73" s="232" t="e">
        <f>ROUND(N73*(1+#REF!),0)</f>
        <v>#REF!</v>
      </c>
      <c r="P73" s="243">
        <v>0.316</v>
      </c>
      <c r="Q73" s="234" t="e">
        <f t="shared" si="13"/>
        <v>#REF!</v>
      </c>
      <c r="R73" s="235">
        <v>40620</v>
      </c>
      <c r="S73" s="236">
        <f>R73/(IF(AND('Категория(опт)'!$B$6="с НДС"),1,IF(AND('Категория(опт)'!$B$6="без НДС"),1.2,"")))</f>
        <v>40620</v>
      </c>
      <c r="T73" s="237">
        <f>R73*0.855/(IF(AND('Категория(опт)'!$B$6="с НДС"),1,IF(AND('Категория(опт)'!$B$6="без НДС"),1.2,"")))</f>
        <v>34730.1</v>
      </c>
      <c r="U73" s="238" t="e">
        <f t="shared" si="11"/>
        <v>#REF!</v>
      </c>
      <c r="V73" s="239" t="e">
        <f t="shared" si="12"/>
        <v>#REF!</v>
      </c>
    </row>
    <row r="74" spans="1:22" ht="26.65" customHeight="1">
      <c r="A74" s="734" t="s">
        <v>1914</v>
      </c>
      <c r="B74" s="698"/>
      <c r="C74" s="373" t="s">
        <v>1612</v>
      </c>
      <c r="D74" s="700" t="s">
        <v>41</v>
      </c>
      <c r="E74" s="301">
        <v>90</v>
      </c>
      <c r="F74" s="174">
        <f>'СВОД Кровати'!J154</f>
        <v>28490</v>
      </c>
      <c r="G74" s="192">
        <f>'СВОД Кровати'!K154</f>
        <v>0.45</v>
      </c>
      <c r="H74" s="818">
        <f>'СВОД Кровати'!L154</f>
        <v>15669.500000000002</v>
      </c>
      <c r="I74" s="855">
        <v>10071.224999999999</v>
      </c>
      <c r="J74" s="830">
        <f>'СВОД Кровати'!J159</f>
        <v>34540</v>
      </c>
      <c r="K74" s="192">
        <f>'СВОД Кровати'!K159</f>
        <v>0.45</v>
      </c>
      <c r="L74" s="818">
        <f>'СВОД Кровати'!L159</f>
        <v>18997</v>
      </c>
      <c r="M74" s="867">
        <v>12220.875</v>
      </c>
      <c r="N74" s="202">
        <v>45063</v>
      </c>
      <c r="O74" s="203" t="e">
        <f>ROUND(N74*(1+#REF!),0)</f>
        <v>#REF!</v>
      </c>
      <c r="P74" s="204">
        <v>0.316</v>
      </c>
      <c r="Q74" s="205" t="e">
        <f t="shared" si="13"/>
        <v>#REF!</v>
      </c>
      <c r="R74" s="206">
        <v>24037</v>
      </c>
      <c r="S74" s="207">
        <f>R74/(IF(AND('Категория(опт)'!$B$6="с НДС"),1,IF(AND('Категория(опт)'!$B$6="без НДС"),1.2,"")))</f>
        <v>24037</v>
      </c>
      <c r="T74" s="240">
        <f>R74*0.855/(IF(AND('Категория(опт)'!$B$6="с НДС"),1,IF(AND('Категория(опт)'!$B$6="без НДС"),1.2,"")))</f>
        <v>20551.634999999998</v>
      </c>
      <c r="U74" s="209" t="e">
        <f t="shared" ref="U74:U83" si="14">Q74-T74</f>
        <v>#REF!</v>
      </c>
      <c r="V74" s="210" t="e">
        <f t="shared" ref="V74:V83" si="15">U74/T74</f>
        <v>#REF!</v>
      </c>
    </row>
    <row r="75" spans="1:22" ht="26.65" customHeight="1">
      <c r="A75" s="735"/>
      <c r="B75" s="699"/>
      <c r="C75" s="546" t="s">
        <v>1613</v>
      </c>
      <c r="D75" s="701"/>
      <c r="E75" s="302">
        <v>120</v>
      </c>
      <c r="F75" s="263">
        <f>'СВОД Кровати'!J155</f>
        <v>30030</v>
      </c>
      <c r="G75" s="197">
        <f>'СВОД Кровати'!K155</f>
        <v>0.45</v>
      </c>
      <c r="H75" s="819">
        <f>'СВОД Кровати'!L155</f>
        <v>16516.5</v>
      </c>
      <c r="I75" s="857">
        <v>10962.449999999999</v>
      </c>
      <c r="J75" s="827">
        <f>'СВОД Кровати'!J160</f>
        <v>36190</v>
      </c>
      <c r="K75" s="197">
        <f>'СВОД Кровати'!K160</f>
        <v>0.45</v>
      </c>
      <c r="L75" s="819">
        <f>'СВОД Кровати'!L160</f>
        <v>19904.5</v>
      </c>
      <c r="M75" s="864">
        <v>12802.275</v>
      </c>
      <c r="N75" s="547"/>
      <c r="O75" s="548"/>
      <c r="P75" s="549"/>
      <c r="Q75" s="550"/>
      <c r="R75" s="551"/>
      <c r="S75" s="552"/>
      <c r="T75" s="553"/>
      <c r="U75" s="218"/>
      <c r="V75" s="219"/>
    </row>
    <row r="76" spans="1:22" ht="26.65" customHeight="1">
      <c r="A76" s="735"/>
      <c r="B76" s="699"/>
      <c r="C76" s="374" t="s">
        <v>1614</v>
      </c>
      <c r="D76" s="701"/>
      <c r="E76" s="302">
        <v>140</v>
      </c>
      <c r="F76" s="263">
        <f>'СВОД Кровати'!J156</f>
        <v>30580</v>
      </c>
      <c r="G76" s="197">
        <f>'СВОД Кровати'!K156</f>
        <v>0.45</v>
      </c>
      <c r="H76" s="819">
        <f>'СВОД Кровати'!L156</f>
        <v>16819</v>
      </c>
      <c r="I76" s="849">
        <v>11193.862500000001</v>
      </c>
      <c r="J76" s="827">
        <f>'СВОД Кровати'!J161</f>
        <v>36960</v>
      </c>
      <c r="K76" s="197">
        <f>'СВОД Кровати'!K161</f>
        <v>0.45</v>
      </c>
      <c r="L76" s="819">
        <f>'СВОД Кровати'!L161</f>
        <v>20328</v>
      </c>
      <c r="M76" s="864">
        <v>13070.981249999999</v>
      </c>
      <c r="N76" s="211">
        <v>49125</v>
      </c>
      <c r="O76" s="212" t="e">
        <f>ROUND(N76*(1+#REF!),0)</f>
        <v>#REF!</v>
      </c>
      <c r="P76" s="213">
        <v>0.316</v>
      </c>
      <c r="Q76" s="214" t="e">
        <f t="shared" ref="Q76:Q84" si="16">O76*(1-P76)</f>
        <v>#REF!</v>
      </c>
      <c r="R76" s="215">
        <v>26194</v>
      </c>
      <c r="S76" s="216">
        <f>R76/(IF(AND('Категория(опт)'!$B$6="с НДС"),1,IF(AND('Категория(опт)'!$B$6="без НДС"),1.2,"")))</f>
        <v>26194</v>
      </c>
      <c r="T76" s="217">
        <f>R76*0.855/(IF(AND('Категория(опт)'!$B$6="с НДС"),1,IF(AND('Категория(опт)'!$B$6="без НДС"),1.2,"")))</f>
        <v>22395.87</v>
      </c>
      <c r="U76" s="218" t="e">
        <f t="shared" si="14"/>
        <v>#REF!</v>
      </c>
      <c r="V76" s="219" t="e">
        <f t="shared" si="15"/>
        <v>#REF!</v>
      </c>
    </row>
    <row r="77" spans="1:22" ht="26.65" customHeight="1">
      <c r="A77" s="735"/>
      <c r="B77" s="699"/>
      <c r="C77" s="374" t="s">
        <v>1615</v>
      </c>
      <c r="D77" s="701"/>
      <c r="E77" s="303">
        <v>160</v>
      </c>
      <c r="F77" s="175">
        <f>'СВОД Кровати'!J157</f>
        <v>31350</v>
      </c>
      <c r="G77" s="220">
        <f>'СВОД Кровати'!K157</f>
        <v>0.45</v>
      </c>
      <c r="H77" s="834">
        <f>'СВОД Кровати'!L157</f>
        <v>17242.5</v>
      </c>
      <c r="I77" s="858">
        <v>11471.175000000001</v>
      </c>
      <c r="J77" s="844">
        <f>'СВОД Кровати'!J162</f>
        <v>37730</v>
      </c>
      <c r="K77" s="220">
        <f>'СВОД Кровати'!K162</f>
        <v>0.45</v>
      </c>
      <c r="L77" s="834">
        <f>'СВОД Кровати'!L162</f>
        <v>20751.5</v>
      </c>
      <c r="M77" s="869">
        <v>13339.6875</v>
      </c>
      <c r="N77" s="221">
        <v>51288</v>
      </c>
      <c r="O77" s="222" t="e">
        <f>ROUND(N77*(1+#REF!),0)</f>
        <v>#REF!</v>
      </c>
      <c r="P77" s="223">
        <v>0.316</v>
      </c>
      <c r="Q77" s="224" t="e">
        <f t="shared" si="16"/>
        <v>#REF!</v>
      </c>
      <c r="R77" s="225">
        <v>27354</v>
      </c>
      <c r="S77" s="226">
        <f>R77/(IF(AND('Категория(опт)'!$B$6="с НДС"),1,IF(AND('Категория(опт)'!$B$6="без НДС"),1.2,"")))</f>
        <v>27354</v>
      </c>
      <c r="T77" s="208">
        <f>R77*0.855/(IF(AND('Категория(опт)'!$B$6="с НДС"),1,IF(AND('Категория(опт)'!$B$6="без НДС"),1.2,"")))</f>
        <v>23387.67</v>
      </c>
      <c r="U77" s="227" t="e">
        <f t="shared" si="14"/>
        <v>#REF!</v>
      </c>
      <c r="V77" s="228" t="e">
        <f t="shared" si="15"/>
        <v>#REF!</v>
      </c>
    </row>
    <row r="78" spans="1:22" ht="26.65" customHeight="1" thickBot="1">
      <c r="A78" s="736"/>
      <c r="B78" s="699"/>
      <c r="C78" s="375" t="s">
        <v>1616</v>
      </c>
      <c r="D78" s="702"/>
      <c r="E78" s="304">
        <v>180</v>
      </c>
      <c r="F78" s="258">
        <f>'СВОД Кровати'!J158</f>
        <v>32230</v>
      </c>
      <c r="G78" s="229">
        <f>'СВОД Кровати'!K158</f>
        <v>0.45</v>
      </c>
      <c r="H78" s="835">
        <f>'СВОД Кровати'!L158</f>
        <v>17726.5</v>
      </c>
      <c r="I78" s="859">
        <v>11795.34375</v>
      </c>
      <c r="J78" s="843">
        <f>'СВОД Кровати'!J163</f>
        <v>38720</v>
      </c>
      <c r="K78" s="229">
        <f>'СВОД Кровати'!K163</f>
        <v>0.45</v>
      </c>
      <c r="L78" s="835">
        <f>'СВОД Кровати'!L163</f>
        <v>21296</v>
      </c>
      <c r="M78" s="870">
        <v>13697.324999999999</v>
      </c>
      <c r="N78" s="231">
        <v>53775</v>
      </c>
      <c r="O78" s="232" t="e">
        <f>ROUND(N78*(1+#REF!),0)</f>
        <v>#REF!</v>
      </c>
      <c r="P78" s="233">
        <v>0.316</v>
      </c>
      <c r="Q78" s="234" t="e">
        <f t="shared" si="16"/>
        <v>#REF!</v>
      </c>
      <c r="R78" s="235">
        <v>28681</v>
      </c>
      <c r="S78" s="236">
        <f>R78/(IF(AND('Категория(опт)'!$B$6="с НДС"),1,IF(AND('Категория(опт)'!$B$6="без НДС"),1.2,"")))</f>
        <v>28681</v>
      </c>
      <c r="T78" s="237">
        <f>R78*0.855/(IF(AND('Категория(опт)'!$B$6="с НДС"),1,IF(AND('Категория(опт)'!$B$6="без НДС"),1.2,"")))</f>
        <v>24522.255000000001</v>
      </c>
      <c r="U78" s="238" t="e">
        <f t="shared" si="14"/>
        <v>#REF!</v>
      </c>
      <c r="V78" s="239" t="e">
        <f t="shared" si="15"/>
        <v>#REF!</v>
      </c>
    </row>
    <row r="79" spans="1:22" ht="26.65" customHeight="1">
      <c r="A79" s="734" t="s">
        <v>1915</v>
      </c>
      <c r="B79" s="699"/>
      <c r="C79" s="373" t="s">
        <v>1617</v>
      </c>
      <c r="D79" s="700" t="s">
        <v>41</v>
      </c>
      <c r="E79" s="301">
        <v>90</v>
      </c>
      <c r="F79" s="174">
        <f>'СВОД Кровати'!J164</f>
        <v>46420</v>
      </c>
      <c r="G79" s="192">
        <f>'СВОД Кровати'!K164</f>
        <v>0.45</v>
      </c>
      <c r="H79" s="818">
        <f>'СВОД Кровати'!L164</f>
        <v>25531.000000000004</v>
      </c>
      <c r="I79" s="855">
        <v>17204.849999999999</v>
      </c>
      <c r="J79" s="830">
        <f>'СВОД Кровати'!J169</f>
        <v>51260</v>
      </c>
      <c r="K79" s="192">
        <f>'СВОД Кровати'!K169</f>
        <v>0.45</v>
      </c>
      <c r="L79" s="818">
        <f>'СВОД Кровати'!L169</f>
        <v>28193.000000000004</v>
      </c>
      <c r="M79" s="867">
        <v>18986.34375</v>
      </c>
      <c r="N79" s="202">
        <v>64338</v>
      </c>
      <c r="O79" s="203" t="e">
        <f>ROUND(N79*(1+#REF!),0)</f>
        <v>#REF!</v>
      </c>
      <c r="P79" s="204">
        <v>0.316</v>
      </c>
      <c r="Q79" s="205" t="e">
        <f t="shared" si="16"/>
        <v>#REF!</v>
      </c>
      <c r="R79" s="206">
        <v>34318</v>
      </c>
      <c r="S79" s="207">
        <f>R79/(IF(AND('Категория(опт)'!$B$6="с НДС"),1,IF(AND('Категория(опт)'!$B$6="без НДС"),1.2,"")))</f>
        <v>34318</v>
      </c>
      <c r="T79" s="240">
        <f>R79*0.855/(IF(AND('Категория(опт)'!$B$6="с НДС"),1,IF(AND('Категория(опт)'!$B$6="без НДС"),1.2,"")))</f>
        <v>29341.89</v>
      </c>
      <c r="U79" s="209" t="e">
        <f t="shared" si="14"/>
        <v>#REF!</v>
      </c>
      <c r="V79" s="210" t="e">
        <f t="shared" si="15"/>
        <v>#REF!</v>
      </c>
    </row>
    <row r="80" spans="1:22" ht="26.65" customHeight="1">
      <c r="A80" s="735"/>
      <c r="B80" s="699"/>
      <c r="C80" s="546" t="s">
        <v>1678</v>
      </c>
      <c r="D80" s="701"/>
      <c r="E80" s="302">
        <v>120</v>
      </c>
      <c r="F80" s="263">
        <f>'СВОД Кровати'!J165</f>
        <v>52140</v>
      </c>
      <c r="G80" s="197">
        <f>'СВОД Кровати'!K165</f>
        <v>0.45</v>
      </c>
      <c r="H80" s="819">
        <f>'СВОД Кровати'!L165</f>
        <v>28677.000000000004</v>
      </c>
      <c r="I80" s="849">
        <v>19314.337499999998</v>
      </c>
      <c r="J80" s="827">
        <f>'СВОД Кровати'!J170</f>
        <v>57200</v>
      </c>
      <c r="K80" s="197">
        <f>'СВОД Кровати'!K170</f>
        <v>0.45</v>
      </c>
      <c r="L80" s="819">
        <f>'СВОД Кровати'!L170</f>
        <v>31460.000000000004</v>
      </c>
      <c r="M80" s="864">
        <v>21189.543749999997</v>
      </c>
      <c r="N80" s="547"/>
      <c r="O80" s="548"/>
      <c r="P80" s="549"/>
      <c r="Q80" s="550"/>
      <c r="R80" s="551"/>
      <c r="S80" s="552"/>
      <c r="T80" s="553"/>
      <c r="U80" s="218"/>
      <c r="V80" s="219"/>
    </row>
    <row r="81" spans="1:22" ht="26.65" customHeight="1">
      <c r="A81" s="735"/>
      <c r="B81" s="699"/>
      <c r="C81" s="374" t="s">
        <v>1618</v>
      </c>
      <c r="D81" s="701"/>
      <c r="E81" s="302">
        <v>140</v>
      </c>
      <c r="F81" s="263">
        <f>'СВОД Кровати'!J166</f>
        <v>55440</v>
      </c>
      <c r="G81" s="197">
        <f>'СВОД Кровати'!K166</f>
        <v>0.45</v>
      </c>
      <c r="H81" s="819">
        <f>'СВОД Кровати'!L166</f>
        <v>30492.000000000004</v>
      </c>
      <c r="I81" s="849">
        <v>20533.556249999998</v>
      </c>
      <c r="J81" s="827">
        <f>'СВОД Кровати'!J171</f>
        <v>60610</v>
      </c>
      <c r="K81" s="197">
        <f>'СВОД Кровати'!K171</f>
        <v>0.45</v>
      </c>
      <c r="L81" s="819">
        <f>'СВОД Кровати'!L171</f>
        <v>33335.5</v>
      </c>
      <c r="M81" s="864">
        <v>22455.618749999998</v>
      </c>
      <c r="N81" s="211">
        <v>69950</v>
      </c>
      <c r="O81" s="212" t="e">
        <f>ROUND(N81*(1+#REF!),0)</f>
        <v>#REF!</v>
      </c>
      <c r="P81" s="213">
        <v>0.316</v>
      </c>
      <c r="Q81" s="214" t="e">
        <f t="shared" si="16"/>
        <v>#REF!</v>
      </c>
      <c r="R81" s="215">
        <v>37304</v>
      </c>
      <c r="S81" s="216">
        <f>R81/(IF(AND('Категория(опт)'!$B$6="с НДС"),1,IF(AND('Категория(опт)'!$B$6="без НДС"),1.2,"")))</f>
        <v>37304</v>
      </c>
      <c r="T81" s="217">
        <f>R81*0.855/(IF(AND('Категория(опт)'!$B$6="с НДС"),1,IF(AND('Категория(опт)'!$B$6="без НДС"),1.2,"")))</f>
        <v>31894.92</v>
      </c>
      <c r="U81" s="218" t="e">
        <f t="shared" si="14"/>
        <v>#REF!</v>
      </c>
      <c r="V81" s="219" t="e">
        <f t="shared" si="15"/>
        <v>#REF!</v>
      </c>
    </row>
    <row r="82" spans="1:22" ht="26.65" customHeight="1">
      <c r="A82" s="735"/>
      <c r="B82" s="699"/>
      <c r="C82" s="374" t="s">
        <v>1619</v>
      </c>
      <c r="D82" s="701"/>
      <c r="E82" s="303">
        <v>160</v>
      </c>
      <c r="F82" s="175">
        <f>'СВОД Кровати'!J167</f>
        <v>56540</v>
      </c>
      <c r="G82" s="220">
        <f>'СВОД Кровати'!K167</f>
        <v>0.45</v>
      </c>
      <c r="H82" s="834">
        <f>'СВОД Кровати'!L167</f>
        <v>31097.000000000004</v>
      </c>
      <c r="I82" s="858">
        <v>20955.262499999997</v>
      </c>
      <c r="J82" s="844">
        <f>'СВОД Кровати'!J172</f>
        <v>62040</v>
      </c>
      <c r="K82" s="220">
        <f>'СВОД Кровати'!K172</f>
        <v>0.45</v>
      </c>
      <c r="L82" s="834">
        <f>'СВОД Кровати'!L172</f>
        <v>34122</v>
      </c>
      <c r="M82" s="869">
        <v>22971.993749999998</v>
      </c>
      <c r="N82" s="221">
        <v>71813</v>
      </c>
      <c r="O82" s="222" t="e">
        <f>ROUND(N82*(1+#REF!),0)</f>
        <v>#REF!</v>
      </c>
      <c r="P82" s="223">
        <v>0.316</v>
      </c>
      <c r="Q82" s="224" t="e">
        <f t="shared" si="16"/>
        <v>#REF!</v>
      </c>
      <c r="R82" s="225">
        <v>38298</v>
      </c>
      <c r="S82" s="226">
        <f>R82/(IF(AND('Категория(опт)'!$B$6="с НДС"),1,IF(AND('Категория(опт)'!$B$6="без НДС"),1.2,"")))</f>
        <v>38298</v>
      </c>
      <c r="T82" s="208">
        <f>R82*0.855/(IF(AND('Категория(опт)'!$B$6="с НДС"),1,IF(AND('Категория(опт)'!$B$6="без НДС"),1.2,"")))</f>
        <v>32744.79</v>
      </c>
      <c r="U82" s="227" t="e">
        <f t="shared" si="14"/>
        <v>#REF!</v>
      </c>
      <c r="V82" s="228" t="e">
        <f t="shared" si="15"/>
        <v>#REF!</v>
      </c>
    </row>
    <row r="83" spans="1:22" ht="26.65" customHeight="1" thickBot="1">
      <c r="A83" s="735"/>
      <c r="B83" s="699"/>
      <c r="C83" s="375" t="s">
        <v>1620</v>
      </c>
      <c r="D83" s="702"/>
      <c r="E83" s="304">
        <v>180</v>
      </c>
      <c r="F83" s="258">
        <f>'СВОД Кровати'!J168</f>
        <v>60830</v>
      </c>
      <c r="G83" s="229">
        <f>'СВОД Кровати'!K168</f>
        <v>0.45</v>
      </c>
      <c r="H83" s="835">
        <f>'СВОД Кровати'!L168</f>
        <v>33456.5</v>
      </c>
      <c r="I83" s="859">
        <v>22549.331249999999</v>
      </c>
      <c r="J83" s="843">
        <f>'СВОД Кровати'!J173</f>
        <v>66330</v>
      </c>
      <c r="K83" s="229">
        <f>'СВОД Кровати'!K173</f>
        <v>0.45</v>
      </c>
      <c r="L83" s="835">
        <f>'СВОД Кровати'!L173</f>
        <v>36481.5</v>
      </c>
      <c r="M83" s="870">
        <v>24565.106249999997</v>
      </c>
      <c r="N83" s="231">
        <v>76163</v>
      </c>
      <c r="O83" s="232" t="e">
        <f>ROUND(N83*(1+#REF!),0)</f>
        <v>#REF!</v>
      </c>
      <c r="P83" s="243">
        <v>0.316</v>
      </c>
      <c r="Q83" s="234" t="e">
        <f t="shared" si="16"/>
        <v>#REF!</v>
      </c>
      <c r="R83" s="235">
        <v>40620</v>
      </c>
      <c r="S83" s="236">
        <f>R83/(IF(AND('Категория(опт)'!$B$6="с НДС"),1,IF(AND('Категория(опт)'!$B$6="без НДС"),1.2,"")))</f>
        <v>40620</v>
      </c>
      <c r="T83" s="237">
        <f>R83*0.855/(IF(AND('Категория(опт)'!$B$6="с НДС"),1,IF(AND('Категория(опт)'!$B$6="без НДС"),1.2,"")))</f>
        <v>34730.1</v>
      </c>
      <c r="U83" s="238" t="e">
        <f t="shared" si="14"/>
        <v>#REF!</v>
      </c>
      <c r="V83" s="239" t="e">
        <f t="shared" si="15"/>
        <v>#REF!</v>
      </c>
    </row>
    <row r="84" spans="1:22" ht="26.65" customHeight="1">
      <c r="A84" s="695" t="s">
        <v>1983</v>
      </c>
      <c r="B84" s="698"/>
      <c r="C84" s="373" t="s">
        <v>1956</v>
      </c>
      <c r="D84" s="700" t="s">
        <v>41</v>
      </c>
      <c r="E84" s="301">
        <v>90</v>
      </c>
      <c r="F84" s="174">
        <f>'СВОД Кровати'!J266</f>
        <v>29920</v>
      </c>
      <c r="G84" s="192">
        <f>'СВОД Кровати'!K266</f>
        <v>0.39500000000000002</v>
      </c>
      <c r="H84" s="818">
        <f>'СВОД Кровати'!L266</f>
        <v>18101.599999999999</v>
      </c>
      <c r="I84" s="855">
        <v>11028.303</v>
      </c>
      <c r="J84" s="830">
        <f>'СВОД Кровати'!J271</f>
        <v>36260</v>
      </c>
      <c r="K84" s="192">
        <f>'СВОД Кровати'!K271</f>
        <v>0.39500000000000002</v>
      </c>
      <c r="L84" s="818">
        <f>'СВОД Кровати'!L271</f>
        <v>21937.3</v>
      </c>
      <c r="M84" s="867">
        <v>13381.632</v>
      </c>
      <c r="N84" s="202">
        <v>45063</v>
      </c>
      <c r="O84" s="203" t="e">
        <f>ROUND(N84*(1+#REF!),0)</f>
        <v>#REF!</v>
      </c>
      <c r="P84" s="204">
        <v>0.316</v>
      </c>
      <c r="Q84" s="205" t="e">
        <f t="shared" si="16"/>
        <v>#REF!</v>
      </c>
      <c r="R84" s="206">
        <v>24037</v>
      </c>
      <c r="S84" s="207">
        <f>R84/(IF(AND('Категория(опт)'!$B$6="с НДС"),1,IF(AND('Категория(опт)'!$B$6="без НДС"),1.2,"")))</f>
        <v>24037</v>
      </c>
      <c r="T84" s="240">
        <f>R84*0.855/(IF(AND('Категория(опт)'!$B$6="с НДС"),1,IF(AND('Категория(опт)'!$B$6="без НДС"),1.2,"")))</f>
        <v>20551.634999999998</v>
      </c>
      <c r="U84" s="209" t="e">
        <f t="shared" ref="U84" si="17">Q84-T84</f>
        <v>#REF!</v>
      </c>
      <c r="V84" s="210" t="e">
        <f t="shared" ref="V84" si="18">U84/T84</f>
        <v>#REF!</v>
      </c>
    </row>
    <row r="85" spans="1:22" ht="26.65" customHeight="1">
      <c r="A85" s="696"/>
      <c r="B85" s="699"/>
      <c r="C85" s="546" t="s">
        <v>1957</v>
      </c>
      <c r="D85" s="701"/>
      <c r="E85" s="302">
        <v>120</v>
      </c>
      <c r="F85" s="263">
        <f>'СВОД Кровати'!J267</f>
        <v>31540</v>
      </c>
      <c r="G85" s="197">
        <f>'СВОД Кровати'!K267</f>
        <v>0.39500000000000002</v>
      </c>
      <c r="H85" s="819">
        <f>'СВОД Кровати'!L267</f>
        <v>19081.7</v>
      </c>
      <c r="I85" s="849">
        <v>12005.136</v>
      </c>
      <c r="J85" s="827">
        <f>'СВОД Кровати'!J272</f>
        <v>38000</v>
      </c>
      <c r="K85" s="197">
        <f>'СВОД Кровати'!K272</f>
        <v>0.39500000000000002</v>
      </c>
      <c r="L85" s="819">
        <f>'СВОД Кровати'!L272</f>
        <v>22990</v>
      </c>
      <c r="M85" s="864">
        <v>14019.786</v>
      </c>
      <c r="N85" s="547"/>
      <c r="O85" s="548"/>
      <c r="P85" s="549"/>
      <c r="Q85" s="550"/>
      <c r="R85" s="551"/>
      <c r="S85" s="552"/>
      <c r="T85" s="553"/>
      <c r="U85" s="218"/>
      <c r="V85" s="219"/>
    </row>
    <row r="86" spans="1:22" ht="26.65" customHeight="1">
      <c r="A86" s="696"/>
      <c r="B86" s="699"/>
      <c r="C86" s="546" t="s">
        <v>1958</v>
      </c>
      <c r="D86" s="701"/>
      <c r="E86" s="302">
        <v>140</v>
      </c>
      <c r="F86" s="263">
        <f>'СВОД Кровати'!J268</f>
        <v>32100</v>
      </c>
      <c r="G86" s="197">
        <f>'СВОД Кровати'!K268</f>
        <v>0.39500000000000002</v>
      </c>
      <c r="H86" s="819">
        <f>'СВОД Кровати'!L268</f>
        <v>19420.5</v>
      </c>
      <c r="I86" s="849">
        <v>12257.784</v>
      </c>
      <c r="J86" s="827">
        <f>'СВОД Кровати'!J273</f>
        <v>38800</v>
      </c>
      <c r="K86" s="197">
        <f>'СВОД Кровати'!K273</f>
        <v>0.39500000000000002</v>
      </c>
      <c r="L86" s="819">
        <f>'СВОД Кровати'!L273</f>
        <v>23474</v>
      </c>
      <c r="M86" s="864">
        <v>14313.815999999999</v>
      </c>
      <c r="N86" s="211">
        <v>49125</v>
      </c>
      <c r="O86" s="212" t="e">
        <f>ROUND(N86*(1+#REF!),0)</f>
        <v>#REF!</v>
      </c>
      <c r="P86" s="213">
        <v>0.316</v>
      </c>
      <c r="Q86" s="214" t="e">
        <f t="shared" ref="Q86:Q89" si="19">O86*(1-P86)</f>
        <v>#REF!</v>
      </c>
      <c r="R86" s="215">
        <v>26194</v>
      </c>
      <c r="S86" s="216">
        <f>R86/(IF(AND('Категория(опт)'!$B$6="с НДС"),1,IF(AND('Категория(опт)'!$B$6="без НДС"),1.2,"")))</f>
        <v>26194</v>
      </c>
      <c r="T86" s="217">
        <f>R86*0.855/(IF(AND('Категория(опт)'!$B$6="с НДС"),1,IF(AND('Категория(опт)'!$B$6="без НДС"),1.2,"")))</f>
        <v>22395.87</v>
      </c>
      <c r="U86" s="218" t="e">
        <f t="shared" ref="U86:U89" si="20">Q86-T86</f>
        <v>#REF!</v>
      </c>
      <c r="V86" s="219" t="e">
        <f t="shared" ref="V86:V89" si="21">U86/T86</f>
        <v>#REF!</v>
      </c>
    </row>
    <row r="87" spans="1:22" ht="26.65" customHeight="1">
      <c r="A87" s="696"/>
      <c r="B87" s="699"/>
      <c r="C87" s="546" t="s">
        <v>1959</v>
      </c>
      <c r="D87" s="701"/>
      <c r="E87" s="303">
        <v>160</v>
      </c>
      <c r="F87" s="175">
        <f>'СВОД Кровати'!J269</f>
        <v>32920</v>
      </c>
      <c r="G87" s="220">
        <f>'СВОД Кровати'!K269</f>
        <v>0.39500000000000002</v>
      </c>
      <c r="H87" s="834">
        <f>'СВОД Кровати'!L269</f>
        <v>19916.599999999999</v>
      </c>
      <c r="I87" s="858">
        <v>12561.615</v>
      </c>
      <c r="J87" s="844">
        <f>'СВОД Кровати'!J274</f>
        <v>39620</v>
      </c>
      <c r="K87" s="220">
        <f>'СВОД Кровати'!K274</f>
        <v>0.39500000000000002</v>
      </c>
      <c r="L87" s="834">
        <f>'СВОД Кровати'!L274</f>
        <v>23970.1</v>
      </c>
      <c r="M87" s="869">
        <v>14607.846000000001</v>
      </c>
      <c r="N87" s="221">
        <v>51288</v>
      </c>
      <c r="O87" s="222" t="e">
        <f>ROUND(N87*(1+#REF!),0)</f>
        <v>#REF!</v>
      </c>
      <c r="P87" s="223">
        <v>0.316</v>
      </c>
      <c r="Q87" s="224" t="e">
        <f t="shared" si="19"/>
        <v>#REF!</v>
      </c>
      <c r="R87" s="225">
        <v>27354</v>
      </c>
      <c r="S87" s="226">
        <f>R87/(IF(AND('Категория(опт)'!$B$6="с НДС"),1,IF(AND('Категория(опт)'!$B$6="без НДС"),1.2,"")))</f>
        <v>27354</v>
      </c>
      <c r="T87" s="208">
        <f>R87*0.855/(IF(AND('Категория(опт)'!$B$6="с НДС"),1,IF(AND('Категория(опт)'!$B$6="без НДС"),1.2,"")))</f>
        <v>23387.67</v>
      </c>
      <c r="U87" s="227" t="e">
        <f t="shared" si="20"/>
        <v>#REF!</v>
      </c>
      <c r="V87" s="228" t="e">
        <f t="shared" si="21"/>
        <v>#REF!</v>
      </c>
    </row>
    <row r="88" spans="1:22" ht="26.65" customHeight="1" thickBot="1">
      <c r="A88" s="697"/>
      <c r="B88" s="699"/>
      <c r="C88" s="375" t="s">
        <v>1960</v>
      </c>
      <c r="D88" s="702"/>
      <c r="E88" s="304">
        <v>180</v>
      </c>
      <c r="F88" s="258">
        <f>'СВОД Кровати'!J270</f>
        <v>33840</v>
      </c>
      <c r="G88" s="229">
        <f>'СВОД Кровати'!K270</f>
        <v>0.39500000000000002</v>
      </c>
      <c r="H88" s="835">
        <f>'СВОД Кровати'!L270</f>
        <v>20473.2</v>
      </c>
      <c r="I88" s="859">
        <v>12915.539999999999</v>
      </c>
      <c r="J88" s="843">
        <f>'СВОД Кровати'!J275</f>
        <v>40660</v>
      </c>
      <c r="K88" s="229">
        <f>'СВОД Кровати'!K275</f>
        <v>0.39500000000000002</v>
      </c>
      <c r="L88" s="835">
        <f>'СВОД Кровати'!L275</f>
        <v>24599.3</v>
      </c>
      <c r="M88" s="870">
        <v>14999.886</v>
      </c>
      <c r="N88" s="231">
        <v>53775</v>
      </c>
      <c r="O88" s="232" t="e">
        <f>ROUND(N88*(1+#REF!),0)</f>
        <v>#REF!</v>
      </c>
      <c r="P88" s="233">
        <v>0.316</v>
      </c>
      <c r="Q88" s="234" t="e">
        <f t="shared" si="19"/>
        <v>#REF!</v>
      </c>
      <c r="R88" s="235">
        <v>28681</v>
      </c>
      <c r="S88" s="236">
        <f>R88/(IF(AND('Категория(опт)'!$B$6="с НДС"),1,IF(AND('Категория(опт)'!$B$6="без НДС"),1.2,"")))</f>
        <v>28681</v>
      </c>
      <c r="T88" s="237">
        <f>R88*0.855/(IF(AND('Категория(опт)'!$B$6="с НДС"),1,IF(AND('Категория(опт)'!$B$6="без НДС"),1.2,"")))</f>
        <v>24522.255000000001</v>
      </c>
      <c r="U88" s="238" t="e">
        <f t="shared" si="20"/>
        <v>#REF!</v>
      </c>
      <c r="V88" s="239" t="e">
        <f t="shared" si="21"/>
        <v>#REF!</v>
      </c>
    </row>
    <row r="89" spans="1:22" ht="26.65" customHeight="1">
      <c r="A89" s="695" t="s">
        <v>1994</v>
      </c>
      <c r="B89" s="699"/>
      <c r="C89" s="373" t="s">
        <v>1961</v>
      </c>
      <c r="D89" s="700" t="s">
        <v>41</v>
      </c>
      <c r="E89" s="301">
        <v>90</v>
      </c>
      <c r="F89" s="174">
        <f>'СВОД Кровати'!J276</f>
        <v>48740</v>
      </c>
      <c r="G89" s="192">
        <f>'СВОД Кровати'!K276</f>
        <v>0.39500000000000002</v>
      </c>
      <c r="H89" s="818">
        <f>'СВОД Кровати'!L276</f>
        <v>29487.7</v>
      </c>
      <c r="I89" s="855">
        <v>18839.699999999997</v>
      </c>
      <c r="J89" s="830">
        <f>'СВОД Кровати'!J281</f>
        <v>53820</v>
      </c>
      <c r="K89" s="192">
        <f>'СВОД Кровати'!K281</f>
        <v>0.39500000000000002</v>
      </c>
      <c r="L89" s="818">
        <f>'СВОД Кровати'!L281</f>
        <v>32561.1</v>
      </c>
      <c r="M89" s="867">
        <v>20790.098999999998</v>
      </c>
      <c r="N89" s="202">
        <v>64338</v>
      </c>
      <c r="O89" s="203" t="e">
        <f>ROUND(N89*(1+#REF!),0)</f>
        <v>#REF!</v>
      </c>
      <c r="P89" s="204">
        <v>0.316</v>
      </c>
      <c r="Q89" s="205" t="e">
        <f t="shared" si="19"/>
        <v>#REF!</v>
      </c>
      <c r="R89" s="206">
        <v>34318</v>
      </c>
      <c r="S89" s="207">
        <f>R89/(IF(AND('Категория(опт)'!$B$6="с НДС"),1,IF(AND('Категория(опт)'!$B$6="без НДС"),1.2,"")))</f>
        <v>34318</v>
      </c>
      <c r="T89" s="240">
        <f>R89*0.855/(IF(AND('Категория(опт)'!$B$6="с НДС"),1,IF(AND('Категория(опт)'!$B$6="без НДС"),1.2,"")))</f>
        <v>29341.89</v>
      </c>
      <c r="U89" s="209" t="e">
        <f t="shared" si="20"/>
        <v>#REF!</v>
      </c>
      <c r="V89" s="210" t="e">
        <f t="shared" si="21"/>
        <v>#REF!</v>
      </c>
    </row>
    <row r="90" spans="1:22" ht="26.65" customHeight="1">
      <c r="A90" s="696"/>
      <c r="B90" s="699"/>
      <c r="C90" s="546" t="s">
        <v>1962</v>
      </c>
      <c r="D90" s="701"/>
      <c r="E90" s="302">
        <v>120</v>
      </c>
      <c r="F90" s="263">
        <f>'СВОД Кровати'!J277</f>
        <v>54740</v>
      </c>
      <c r="G90" s="197">
        <f>'СВОД Кровати'!K277</f>
        <v>0.39500000000000002</v>
      </c>
      <c r="H90" s="819">
        <f>'СВОД Кровати'!L277</f>
        <v>33117.699999999997</v>
      </c>
      <c r="I90" s="849">
        <v>21149.468999999997</v>
      </c>
      <c r="J90" s="827">
        <f>'СВОД Кровати'!J282</f>
        <v>60060</v>
      </c>
      <c r="K90" s="197">
        <f>'СВОД Кровати'!K282</f>
        <v>0.39500000000000002</v>
      </c>
      <c r="L90" s="819">
        <f>'СВОД Кровати'!L282</f>
        <v>36336.299999999996</v>
      </c>
      <c r="M90" s="864">
        <v>23203.323</v>
      </c>
      <c r="N90" s="547"/>
      <c r="O90" s="548"/>
      <c r="P90" s="549"/>
      <c r="Q90" s="550"/>
      <c r="R90" s="551"/>
      <c r="S90" s="552"/>
      <c r="T90" s="553"/>
      <c r="U90" s="218"/>
      <c r="V90" s="219"/>
    </row>
    <row r="91" spans="1:22" ht="26.65" customHeight="1">
      <c r="A91" s="696"/>
      <c r="B91" s="699"/>
      <c r="C91" s="546" t="s">
        <v>1963</v>
      </c>
      <c r="D91" s="701"/>
      <c r="E91" s="302">
        <v>140</v>
      </c>
      <c r="F91" s="263">
        <f>'СВОД Кровати'!J278</f>
        <v>58220</v>
      </c>
      <c r="G91" s="197">
        <f>'СВОД Кровати'!K278</f>
        <v>0.39500000000000002</v>
      </c>
      <c r="H91" s="819">
        <f>'СВОД Кровати'!L278</f>
        <v>35223.1</v>
      </c>
      <c r="I91" s="849">
        <v>22484.582999999999</v>
      </c>
      <c r="J91" s="827">
        <f>'СВОД Кровати'!J283</f>
        <v>63640</v>
      </c>
      <c r="K91" s="197">
        <f>'СВОД Кровати'!K283</f>
        <v>0.39500000000000002</v>
      </c>
      <c r="L91" s="819">
        <f>'СВОД Кровати'!L283</f>
        <v>38502.199999999997</v>
      </c>
      <c r="M91" s="864">
        <v>24589.62</v>
      </c>
      <c r="N91" s="211">
        <v>69950</v>
      </c>
      <c r="O91" s="212" t="e">
        <f>ROUND(N91*(1+#REF!),0)</f>
        <v>#REF!</v>
      </c>
      <c r="P91" s="213">
        <v>0.316</v>
      </c>
      <c r="Q91" s="214" t="e">
        <f t="shared" ref="Q91:Q93" si="22">O91*(1-P91)</f>
        <v>#REF!</v>
      </c>
      <c r="R91" s="215">
        <v>37304</v>
      </c>
      <c r="S91" s="216">
        <f>R91/(IF(AND('Категория(опт)'!$B$6="с НДС"),1,IF(AND('Категория(опт)'!$B$6="без НДС"),1.2,"")))</f>
        <v>37304</v>
      </c>
      <c r="T91" s="217">
        <f>R91*0.855/(IF(AND('Категория(опт)'!$B$6="с НДС"),1,IF(AND('Категория(опт)'!$B$6="без НДС"),1.2,"")))</f>
        <v>31894.92</v>
      </c>
      <c r="U91" s="218" t="e">
        <f t="shared" ref="U91:U93" si="23">Q91-T91</f>
        <v>#REF!</v>
      </c>
      <c r="V91" s="219" t="e">
        <f t="shared" ref="V91:V93" si="24">U91/T91</f>
        <v>#REF!</v>
      </c>
    </row>
    <row r="92" spans="1:22" ht="26.65" customHeight="1">
      <c r="A92" s="696"/>
      <c r="B92" s="699"/>
      <c r="C92" s="546" t="s">
        <v>1964</v>
      </c>
      <c r="D92" s="701"/>
      <c r="E92" s="303">
        <v>160</v>
      </c>
      <c r="F92" s="175">
        <f>'СВОД Кровати'!J279</f>
        <v>59360</v>
      </c>
      <c r="G92" s="220">
        <f>'СВОД Кровати'!K279</f>
        <v>0.39500000000000002</v>
      </c>
      <c r="H92" s="834">
        <f>'СВОД Кровати'!L279</f>
        <v>35912.799999999996</v>
      </c>
      <c r="I92" s="858">
        <v>22946.319</v>
      </c>
      <c r="J92" s="844">
        <f>'СВОД Кровати'!J284</f>
        <v>65140</v>
      </c>
      <c r="K92" s="220">
        <f>'СВОД Кровати'!K284</f>
        <v>0.39500000000000002</v>
      </c>
      <c r="L92" s="834">
        <f>'СВОД Кровати'!L284</f>
        <v>39409.699999999997</v>
      </c>
      <c r="M92" s="869">
        <v>25154.810999999998</v>
      </c>
      <c r="N92" s="221">
        <v>71813</v>
      </c>
      <c r="O92" s="222" t="e">
        <f>ROUND(N92*(1+#REF!),0)</f>
        <v>#REF!</v>
      </c>
      <c r="P92" s="223">
        <v>0.316</v>
      </c>
      <c r="Q92" s="224" t="e">
        <f t="shared" si="22"/>
        <v>#REF!</v>
      </c>
      <c r="R92" s="225">
        <v>38298</v>
      </c>
      <c r="S92" s="226">
        <f>R92/(IF(AND('Категория(опт)'!$B$6="с НДС"),1,IF(AND('Категория(опт)'!$B$6="без НДС"),1.2,"")))</f>
        <v>38298</v>
      </c>
      <c r="T92" s="208">
        <f>R92*0.855/(IF(AND('Категория(опт)'!$B$6="с НДС"),1,IF(AND('Категория(опт)'!$B$6="без НДС"),1.2,"")))</f>
        <v>32744.79</v>
      </c>
      <c r="U92" s="227" t="e">
        <f t="shared" si="23"/>
        <v>#REF!</v>
      </c>
      <c r="V92" s="228" t="e">
        <f t="shared" si="24"/>
        <v>#REF!</v>
      </c>
    </row>
    <row r="93" spans="1:22" ht="26.65" customHeight="1" thickBot="1">
      <c r="A93" s="696"/>
      <c r="B93" s="699"/>
      <c r="C93" s="375" t="s">
        <v>1965</v>
      </c>
      <c r="D93" s="702"/>
      <c r="E93" s="304">
        <v>180</v>
      </c>
      <c r="F93" s="258">
        <f>'СВОД Кровати'!J280</f>
        <v>63880</v>
      </c>
      <c r="G93" s="229">
        <f>'СВОД Кровати'!K280</f>
        <v>0.39500000000000002</v>
      </c>
      <c r="H93" s="835">
        <f>'СВОД Кровати'!L280</f>
        <v>38647.4</v>
      </c>
      <c r="I93" s="859">
        <v>24691.986000000001</v>
      </c>
      <c r="J93" s="843">
        <f>'СВОД Кровати'!J285</f>
        <v>69640</v>
      </c>
      <c r="K93" s="229">
        <f>'СВОД Кровати'!K285</f>
        <v>0.39500000000000002</v>
      </c>
      <c r="L93" s="835">
        <f>'СВОД Кровати'!L285</f>
        <v>42132.2</v>
      </c>
      <c r="M93" s="870">
        <v>26899.388999999999</v>
      </c>
      <c r="N93" s="231">
        <v>76163</v>
      </c>
      <c r="O93" s="232" t="e">
        <f>ROUND(N93*(1+#REF!),0)</f>
        <v>#REF!</v>
      </c>
      <c r="P93" s="243">
        <v>0.316</v>
      </c>
      <c r="Q93" s="234" t="e">
        <f t="shared" si="22"/>
        <v>#REF!</v>
      </c>
      <c r="R93" s="235">
        <v>40620</v>
      </c>
      <c r="S93" s="236">
        <f>R93/(IF(AND('Категория(опт)'!$B$6="с НДС"),1,IF(AND('Категория(опт)'!$B$6="без НДС"),1.2,"")))</f>
        <v>40620</v>
      </c>
      <c r="T93" s="237">
        <f>R93*0.855/(IF(AND('Категория(опт)'!$B$6="с НДС"),1,IF(AND('Категория(опт)'!$B$6="без НДС"),1.2,"")))</f>
        <v>34730.1</v>
      </c>
      <c r="U93" s="238" t="e">
        <f t="shared" si="23"/>
        <v>#REF!</v>
      </c>
      <c r="V93" s="239" t="e">
        <f t="shared" si="24"/>
        <v>#REF!</v>
      </c>
    </row>
    <row r="94" spans="1:22" ht="26.65" customHeight="1">
      <c r="A94" s="695" t="s">
        <v>1999</v>
      </c>
      <c r="B94" s="698"/>
      <c r="C94" s="373" t="s">
        <v>1621</v>
      </c>
      <c r="D94" s="700" t="s">
        <v>41</v>
      </c>
      <c r="E94" s="301">
        <v>90</v>
      </c>
      <c r="F94" s="174">
        <f>'СВОД Кровати'!J174</f>
        <v>34320</v>
      </c>
      <c r="G94" s="192">
        <f>'СВОД Кровати'!K174</f>
        <v>0.21</v>
      </c>
      <c r="H94" s="818">
        <f>'СВОД Кровати'!L174</f>
        <v>27112.800000000003</v>
      </c>
      <c r="I94" s="855">
        <v>15256.012499999999</v>
      </c>
      <c r="J94" s="830">
        <f>'СВОД Кровати'!J180</f>
        <v>40260</v>
      </c>
      <c r="K94" s="192">
        <f>'СВОД Кровати'!K180</f>
        <v>0.21</v>
      </c>
      <c r="L94" s="818">
        <f>'СВОД Кровати'!L180</f>
        <v>31805.4</v>
      </c>
      <c r="M94" s="867">
        <v>17896.21875</v>
      </c>
      <c r="N94" s="202">
        <v>45063</v>
      </c>
      <c r="O94" s="203" t="e">
        <f>ROUND(N94*(1+#REF!),0)</f>
        <v>#REF!</v>
      </c>
      <c r="P94" s="204">
        <v>0.316</v>
      </c>
      <c r="Q94" s="205" t="e">
        <f t="shared" ref="Q94" si="25">O94*(1-P94)</f>
        <v>#REF!</v>
      </c>
      <c r="R94" s="206">
        <v>24037</v>
      </c>
      <c r="S94" s="207">
        <f>R94/(IF(AND('Категория(опт)'!$B$6="с НДС"),1,IF(AND('Категория(опт)'!$B$6="без НДС"),1.2,"")))</f>
        <v>24037</v>
      </c>
      <c r="T94" s="240">
        <f>R94*0.855/(IF(AND('Категория(опт)'!$B$6="с НДС"),1,IF(AND('Категория(опт)'!$B$6="без НДС"),1.2,"")))</f>
        <v>20551.634999999998</v>
      </c>
      <c r="U94" s="209" t="e">
        <f t="shared" ref="U94" si="26">Q94-T94</f>
        <v>#REF!</v>
      </c>
      <c r="V94" s="210" t="e">
        <f t="shared" ref="V94" si="27">U94/T94</f>
        <v>#REF!</v>
      </c>
    </row>
    <row r="95" spans="1:22" ht="26.65" customHeight="1">
      <c r="A95" s="696"/>
      <c r="B95" s="699"/>
      <c r="C95" s="546" t="s">
        <v>1622</v>
      </c>
      <c r="D95" s="701"/>
      <c r="E95" s="302">
        <v>120</v>
      </c>
      <c r="F95" s="263">
        <f>'СВОД Кровати'!J175</f>
        <v>38940</v>
      </c>
      <c r="G95" s="197">
        <f>'СВОД Кровати'!K175</f>
        <v>0.21</v>
      </c>
      <c r="H95" s="819">
        <f>'СВОД Кровати'!L175</f>
        <v>30762.600000000002</v>
      </c>
      <c r="I95" s="849">
        <v>17309.081249999999</v>
      </c>
      <c r="J95" s="827">
        <f>'СВОД Кровати'!J181</f>
        <v>45100</v>
      </c>
      <c r="K95" s="197">
        <f>'СВОД Кровати'!K181</f>
        <v>0.21</v>
      </c>
      <c r="L95" s="819">
        <f>'СВОД Кровати'!L181</f>
        <v>35629</v>
      </c>
      <c r="M95" s="864">
        <v>20047.78125</v>
      </c>
      <c r="N95" s="547"/>
      <c r="O95" s="548"/>
      <c r="P95" s="549"/>
      <c r="Q95" s="550"/>
      <c r="R95" s="551"/>
      <c r="S95" s="552"/>
      <c r="T95" s="553"/>
      <c r="U95" s="218"/>
      <c r="V95" s="219"/>
    </row>
    <row r="96" spans="1:22" ht="26.65" customHeight="1">
      <c r="A96" s="696"/>
      <c r="B96" s="699"/>
      <c r="C96" s="374" t="s">
        <v>1623</v>
      </c>
      <c r="D96" s="701"/>
      <c r="E96" s="302">
        <v>140</v>
      </c>
      <c r="F96" s="263">
        <f>'СВОД Кровати'!J176</f>
        <v>41140</v>
      </c>
      <c r="G96" s="197">
        <f>'СВОД Кровати'!K176</f>
        <v>0.21</v>
      </c>
      <c r="H96" s="819">
        <f>'СВОД Кровати'!L176</f>
        <v>32500.600000000002</v>
      </c>
      <c r="I96" s="849">
        <v>18287.325000000001</v>
      </c>
      <c r="J96" s="827">
        <f>'СВОД Кровати'!J182</f>
        <v>46310</v>
      </c>
      <c r="K96" s="197">
        <f>'СВОД Кровати'!K182</f>
        <v>0.21</v>
      </c>
      <c r="L96" s="819">
        <f>'СВОД Кровати'!L182</f>
        <v>36584.9</v>
      </c>
      <c r="M96" s="864">
        <v>20585.193750000002</v>
      </c>
      <c r="N96" s="211">
        <v>49125</v>
      </c>
      <c r="O96" s="212" t="e">
        <f>ROUND(N96*(1+#REF!),0)</f>
        <v>#REF!</v>
      </c>
      <c r="P96" s="213">
        <v>0.316</v>
      </c>
      <c r="Q96" s="214" t="e">
        <f t="shared" ref="Q96:Q101" si="28">O96*(1-P96)</f>
        <v>#REF!</v>
      </c>
      <c r="R96" s="215">
        <v>26194</v>
      </c>
      <c r="S96" s="216">
        <f>R96/(IF(AND('Категория(опт)'!$B$6="с НДС"),1,IF(AND('Категория(опт)'!$B$6="без НДС"),1.2,"")))</f>
        <v>26194</v>
      </c>
      <c r="T96" s="217">
        <f>R96*0.855/(IF(AND('Категория(опт)'!$B$6="с НДС"),1,IF(AND('Категория(опт)'!$B$6="без НДС"),1.2,"")))</f>
        <v>22395.87</v>
      </c>
      <c r="U96" s="218" t="e">
        <f t="shared" ref="U96:U101" si="29">Q96-T96</f>
        <v>#REF!</v>
      </c>
      <c r="V96" s="219" t="e">
        <f t="shared" ref="V96:V101" si="30">U96/T96</f>
        <v>#REF!</v>
      </c>
    </row>
    <row r="97" spans="1:22" ht="26.65" customHeight="1">
      <c r="A97" s="696"/>
      <c r="B97" s="699"/>
      <c r="C97" s="374" t="s">
        <v>1624</v>
      </c>
      <c r="D97" s="701"/>
      <c r="E97" s="303">
        <v>160</v>
      </c>
      <c r="F97" s="175">
        <f>'СВОД Кровати'!J177</f>
        <v>43450</v>
      </c>
      <c r="G97" s="220">
        <f>'СВОД Кровати'!K177</f>
        <v>0.21</v>
      </c>
      <c r="H97" s="834">
        <f>'СВОД Кровати'!L177</f>
        <v>34325.5</v>
      </c>
      <c r="I97" s="858">
        <v>19313.381250000002</v>
      </c>
      <c r="J97" s="844">
        <f>'СВОД Кровати'!J183</f>
        <v>48620</v>
      </c>
      <c r="K97" s="220">
        <f>'СВОД Кровати'!K183</f>
        <v>0.21</v>
      </c>
      <c r="L97" s="834">
        <f>'СВОД Кровати'!L183</f>
        <v>38409.800000000003</v>
      </c>
      <c r="M97" s="869">
        <v>21612.206249999999</v>
      </c>
      <c r="N97" s="221">
        <v>51288</v>
      </c>
      <c r="O97" s="222" t="e">
        <f>ROUND(N97*(1+#REF!),0)</f>
        <v>#REF!</v>
      </c>
      <c r="P97" s="223">
        <v>0.316</v>
      </c>
      <c r="Q97" s="224" t="e">
        <f t="shared" si="28"/>
        <v>#REF!</v>
      </c>
      <c r="R97" s="225">
        <v>27354</v>
      </c>
      <c r="S97" s="226">
        <f>R97/(IF(AND('Категория(опт)'!$B$6="с НДС"),1,IF(AND('Категория(опт)'!$B$6="без НДС"),1.2,"")))</f>
        <v>27354</v>
      </c>
      <c r="T97" s="208">
        <f>R97*0.855/(IF(AND('Категория(опт)'!$B$6="с НДС"),1,IF(AND('Категория(опт)'!$B$6="без НДС"),1.2,"")))</f>
        <v>23387.67</v>
      </c>
      <c r="U97" s="227" t="e">
        <f t="shared" si="29"/>
        <v>#REF!</v>
      </c>
      <c r="V97" s="228" t="e">
        <f t="shared" si="30"/>
        <v>#REF!</v>
      </c>
    </row>
    <row r="98" spans="1:22" ht="26.65" customHeight="1">
      <c r="A98" s="696"/>
      <c r="B98" s="699"/>
      <c r="C98" s="554" t="s">
        <v>1625</v>
      </c>
      <c r="D98" s="701"/>
      <c r="E98" s="305">
        <v>180</v>
      </c>
      <c r="F98" s="264">
        <f>'СВОД Кровати'!J178</f>
        <v>45210</v>
      </c>
      <c r="G98" s="241">
        <f>'СВОД Кровати'!K178</f>
        <v>0.21</v>
      </c>
      <c r="H98" s="836">
        <f>'СВОД Кровати'!L178</f>
        <v>35715.9</v>
      </c>
      <c r="I98" s="853">
        <v>20096.55</v>
      </c>
      <c r="J98" s="845">
        <f>'СВОД Кровати'!J184</f>
        <v>50710</v>
      </c>
      <c r="K98" s="241">
        <f>'СВОД Кровати'!K184</f>
        <v>0.21</v>
      </c>
      <c r="L98" s="836">
        <f>'СВОД Кровати'!L184</f>
        <v>40060.9</v>
      </c>
      <c r="M98" s="866">
        <v>22540.725000000002</v>
      </c>
      <c r="N98" s="555"/>
      <c r="O98" s="556"/>
      <c r="P98" s="243"/>
      <c r="Q98" s="557"/>
      <c r="R98" s="558"/>
      <c r="S98" s="559"/>
      <c r="T98" s="560"/>
      <c r="U98" s="561"/>
      <c r="V98" s="562"/>
    </row>
    <row r="99" spans="1:22" ht="26.65" customHeight="1" thickBot="1">
      <c r="A99" s="697"/>
      <c r="B99" s="699"/>
      <c r="C99" s="375" t="s">
        <v>1660</v>
      </c>
      <c r="D99" s="702"/>
      <c r="E99" s="304">
        <v>200</v>
      </c>
      <c r="F99" s="258">
        <f>'СВОД Кровати'!J179</f>
        <v>47520</v>
      </c>
      <c r="G99" s="229">
        <f>'СВОД Кровати'!K179</f>
        <v>0.21</v>
      </c>
      <c r="H99" s="835">
        <f>'СВОД Кровати'!L179</f>
        <v>37540.800000000003</v>
      </c>
      <c r="I99" s="859">
        <v>21123.5625</v>
      </c>
      <c r="J99" s="843">
        <f>'СВОД Кровати'!J185</f>
        <v>52690</v>
      </c>
      <c r="K99" s="229">
        <f>'СВОД Кровати'!K185</f>
        <v>0.21</v>
      </c>
      <c r="L99" s="835">
        <f>'СВОД Кровати'!L185</f>
        <v>41625.1</v>
      </c>
      <c r="M99" s="870">
        <v>23421.431249999998</v>
      </c>
      <c r="N99" s="231">
        <v>53775</v>
      </c>
      <c r="O99" s="232" t="e">
        <f>ROUND(N99*(1+#REF!),0)</f>
        <v>#REF!</v>
      </c>
      <c r="P99" s="233">
        <v>0.316</v>
      </c>
      <c r="Q99" s="234" t="e">
        <f t="shared" si="28"/>
        <v>#REF!</v>
      </c>
      <c r="R99" s="235">
        <v>28681</v>
      </c>
      <c r="S99" s="236">
        <f>R99/(IF(AND('Категория(опт)'!$B$6="с НДС"),1,IF(AND('Категория(опт)'!$B$6="без НДС"),1.2,"")))</f>
        <v>28681</v>
      </c>
      <c r="T99" s="237">
        <f>R99*0.855/(IF(AND('Категория(опт)'!$B$6="с НДС"),1,IF(AND('Категория(опт)'!$B$6="без НДС"),1.2,"")))</f>
        <v>24522.255000000001</v>
      </c>
      <c r="U99" s="238" t="e">
        <f t="shared" si="29"/>
        <v>#REF!</v>
      </c>
      <c r="V99" s="239" t="e">
        <f t="shared" si="30"/>
        <v>#REF!</v>
      </c>
    </row>
    <row r="100" spans="1:22" ht="138" customHeight="1" thickBot="1">
      <c r="A100" s="615" t="s">
        <v>2000</v>
      </c>
      <c r="B100" s="699"/>
      <c r="C100" s="616" t="s">
        <v>2001</v>
      </c>
      <c r="D100" s="605"/>
      <c r="E100" s="516"/>
      <c r="F100" s="613"/>
      <c r="G100" s="614"/>
      <c r="H100" s="837"/>
      <c r="I100" s="853">
        <v>1710</v>
      </c>
      <c r="J100" s="846"/>
      <c r="K100" s="614"/>
      <c r="L100" s="837"/>
      <c r="M100" s="866">
        <v>1710</v>
      </c>
      <c r="N100" s="606"/>
      <c r="O100" s="607"/>
      <c r="P100" s="608"/>
      <c r="Q100" s="609"/>
      <c r="R100" s="326"/>
      <c r="S100" s="610"/>
      <c r="T100" s="611"/>
      <c r="U100" s="329"/>
      <c r="V100" s="612"/>
    </row>
    <row r="101" spans="1:22" ht="26.65" customHeight="1">
      <c r="A101" s="695" t="s">
        <v>1995</v>
      </c>
      <c r="B101" s="699"/>
      <c r="C101" s="373" t="s">
        <v>1626</v>
      </c>
      <c r="D101" s="700" t="s">
        <v>41</v>
      </c>
      <c r="E101" s="301">
        <v>90</v>
      </c>
      <c r="F101" s="174">
        <f>'СВОД Кровати'!J186</f>
        <v>49500</v>
      </c>
      <c r="G101" s="192">
        <f>'СВОД Кровати'!K186</f>
        <v>0.21</v>
      </c>
      <c r="H101" s="818">
        <f>'СВОД Кровати'!L186</f>
        <v>39105</v>
      </c>
      <c r="I101" s="855">
        <v>23161.331249999999</v>
      </c>
      <c r="J101" s="830">
        <f>'СВОД Кровати'!J192</f>
        <v>55660</v>
      </c>
      <c r="K101" s="192">
        <f>'СВОД Кровати'!K192</f>
        <v>0.21</v>
      </c>
      <c r="L101" s="818">
        <f>'СВОД Кровати'!L192</f>
        <v>43971.4</v>
      </c>
      <c r="M101" s="867">
        <v>25658.100000000002</v>
      </c>
      <c r="N101" s="202">
        <v>64338</v>
      </c>
      <c r="O101" s="203" t="e">
        <f>ROUND(N101*(1+#REF!),0)</f>
        <v>#REF!</v>
      </c>
      <c r="P101" s="204">
        <v>0.316</v>
      </c>
      <c r="Q101" s="205" t="e">
        <f t="shared" si="28"/>
        <v>#REF!</v>
      </c>
      <c r="R101" s="206">
        <v>34318</v>
      </c>
      <c r="S101" s="207">
        <f>R101/(IF(AND('Категория(опт)'!$B$6="с НДС"),1,IF(AND('Категория(опт)'!$B$6="без НДС"),1.2,"")))</f>
        <v>34318</v>
      </c>
      <c r="T101" s="240">
        <f>R101*0.855/(IF(AND('Категория(опт)'!$B$6="с НДС"),1,IF(AND('Категория(опт)'!$B$6="без НДС"),1.2,"")))</f>
        <v>29341.89</v>
      </c>
      <c r="U101" s="209" t="e">
        <f t="shared" si="29"/>
        <v>#REF!</v>
      </c>
      <c r="V101" s="210" t="e">
        <f t="shared" si="30"/>
        <v>#REF!</v>
      </c>
    </row>
    <row r="102" spans="1:22" ht="26.65" customHeight="1">
      <c r="A102" s="696"/>
      <c r="B102" s="699"/>
      <c r="C102" s="546" t="s">
        <v>1627</v>
      </c>
      <c r="D102" s="701"/>
      <c r="E102" s="302">
        <v>120</v>
      </c>
      <c r="F102" s="263">
        <f>'СВОД Кровати'!J187</f>
        <v>54340</v>
      </c>
      <c r="G102" s="197">
        <f>'СВОД Кровати'!K187</f>
        <v>0.21</v>
      </c>
      <c r="H102" s="819">
        <f>'СВОД Кровати'!L187</f>
        <v>42928.6</v>
      </c>
      <c r="I102" s="849">
        <v>25425.731249999997</v>
      </c>
      <c r="J102" s="827">
        <f>'СВОД Кровати'!J193</f>
        <v>60500</v>
      </c>
      <c r="K102" s="197">
        <f>'СВОД Кровати'!K193</f>
        <v>0.21</v>
      </c>
      <c r="L102" s="819">
        <f>'СВОД Кровати'!L193</f>
        <v>47795</v>
      </c>
      <c r="M102" s="864">
        <v>27889.03125</v>
      </c>
      <c r="N102" s="547"/>
      <c r="O102" s="548"/>
      <c r="P102" s="549"/>
      <c r="Q102" s="550"/>
      <c r="R102" s="551"/>
      <c r="S102" s="552"/>
      <c r="T102" s="553"/>
      <c r="U102" s="218"/>
      <c r="V102" s="219"/>
    </row>
    <row r="103" spans="1:22" ht="26.65" customHeight="1">
      <c r="A103" s="696"/>
      <c r="B103" s="699"/>
      <c r="C103" s="374" t="s">
        <v>1628</v>
      </c>
      <c r="D103" s="701"/>
      <c r="E103" s="302">
        <v>140</v>
      </c>
      <c r="F103" s="263">
        <f>'СВОД Кровати'!J188</f>
        <v>55770</v>
      </c>
      <c r="G103" s="197">
        <f>'СВОД Кровати'!K188</f>
        <v>0.21</v>
      </c>
      <c r="H103" s="819">
        <f>'СВОД Кровати'!L188</f>
        <v>44058.3</v>
      </c>
      <c r="I103" s="849">
        <v>26095.106249999997</v>
      </c>
      <c r="J103" s="827">
        <f>'СВОД Кровати'!J194</f>
        <v>61600</v>
      </c>
      <c r="K103" s="197">
        <f>'СВОД Кровати'!K194</f>
        <v>0.21</v>
      </c>
      <c r="L103" s="819">
        <f>'СВОД Кровати'!L194</f>
        <v>48664</v>
      </c>
      <c r="M103" s="864">
        <v>28395.84375</v>
      </c>
      <c r="N103" s="211">
        <v>69950</v>
      </c>
      <c r="O103" s="212" t="e">
        <f>ROUND(N103*(1+#REF!),0)</f>
        <v>#REF!</v>
      </c>
      <c r="P103" s="213">
        <v>0.316</v>
      </c>
      <c r="Q103" s="214" t="e">
        <f t="shared" ref="Q103:Q107" si="31">O103*(1-P103)</f>
        <v>#REF!</v>
      </c>
      <c r="R103" s="215">
        <v>37304</v>
      </c>
      <c r="S103" s="216">
        <f>R103/(IF(AND('Категория(опт)'!$B$6="с НДС"),1,IF(AND('Категория(опт)'!$B$6="без НДС"),1.2,"")))</f>
        <v>37304</v>
      </c>
      <c r="T103" s="217">
        <f>R103*0.855/(IF(AND('Категория(опт)'!$B$6="с НДС"),1,IF(AND('Категория(опт)'!$B$6="без НДС"),1.2,"")))</f>
        <v>31894.92</v>
      </c>
      <c r="U103" s="218" t="e">
        <f t="shared" ref="U103:U107" si="32">Q103-T103</f>
        <v>#REF!</v>
      </c>
      <c r="V103" s="219" t="e">
        <f t="shared" ref="V103:V107" si="33">U103/T103</f>
        <v>#REF!</v>
      </c>
    </row>
    <row r="104" spans="1:22" ht="26.65" customHeight="1">
      <c r="A104" s="696"/>
      <c r="B104" s="699"/>
      <c r="C104" s="374" t="s">
        <v>1629</v>
      </c>
      <c r="D104" s="701"/>
      <c r="E104" s="303">
        <v>160</v>
      </c>
      <c r="F104" s="175">
        <f>'СВОД Кровати'!J189</f>
        <v>59070</v>
      </c>
      <c r="G104" s="220">
        <f>'СВОД Кровати'!K189</f>
        <v>0.21</v>
      </c>
      <c r="H104" s="834">
        <f>'СВОД Кровати'!L189</f>
        <v>46665.3</v>
      </c>
      <c r="I104" s="858">
        <v>27639.449999999997</v>
      </c>
      <c r="J104" s="844">
        <f>'СВОД Кровати'!J195</f>
        <v>64570</v>
      </c>
      <c r="K104" s="220">
        <f>'СВОД Кровати'!K195</f>
        <v>0.21</v>
      </c>
      <c r="L104" s="834">
        <f>'СВОД Кровати'!L195</f>
        <v>51010.3</v>
      </c>
      <c r="M104" s="869">
        <v>29765.193750000002</v>
      </c>
      <c r="N104" s="221">
        <v>71813</v>
      </c>
      <c r="O104" s="222" t="e">
        <f>ROUND(N104*(1+#REF!),0)</f>
        <v>#REF!</v>
      </c>
      <c r="P104" s="223">
        <v>0.316</v>
      </c>
      <c r="Q104" s="224" t="e">
        <f t="shared" si="31"/>
        <v>#REF!</v>
      </c>
      <c r="R104" s="225">
        <v>38298</v>
      </c>
      <c r="S104" s="226">
        <f>R104/(IF(AND('Категория(опт)'!$B$6="с НДС"),1,IF(AND('Категория(опт)'!$B$6="без НДС"),1.2,"")))</f>
        <v>38298</v>
      </c>
      <c r="T104" s="208">
        <f>R104*0.855/(IF(AND('Категория(опт)'!$B$6="с НДС"),1,IF(AND('Категория(опт)'!$B$6="без НДС"),1.2,"")))</f>
        <v>32744.79</v>
      </c>
      <c r="U104" s="227" t="e">
        <f t="shared" si="32"/>
        <v>#REF!</v>
      </c>
      <c r="V104" s="228" t="e">
        <f t="shared" si="33"/>
        <v>#REF!</v>
      </c>
    </row>
    <row r="105" spans="1:22" ht="26.65" customHeight="1">
      <c r="A105" s="696"/>
      <c r="B105" s="699"/>
      <c r="C105" s="554" t="s">
        <v>1630</v>
      </c>
      <c r="D105" s="701"/>
      <c r="E105" s="305">
        <v>180</v>
      </c>
      <c r="F105" s="264">
        <f>'СВОД Кровати'!J190</f>
        <v>60830</v>
      </c>
      <c r="G105" s="241">
        <f>'СВОД Кровати'!K190</f>
        <v>0.21</v>
      </c>
      <c r="H105" s="836">
        <f>'СВОД Кровати'!L190</f>
        <v>48055.700000000004</v>
      </c>
      <c r="I105" s="853">
        <v>28462.78125</v>
      </c>
      <c r="J105" s="845">
        <f>'СВОД Кровати'!J196</f>
        <v>66000</v>
      </c>
      <c r="K105" s="241">
        <f>'СВОД Кровати'!K196</f>
        <v>0.21</v>
      </c>
      <c r="L105" s="836">
        <f>'СВОД Кровати'!L196</f>
        <v>52140</v>
      </c>
      <c r="M105" s="866">
        <v>30424.05</v>
      </c>
      <c r="N105" s="555"/>
      <c r="O105" s="556"/>
      <c r="P105" s="243"/>
      <c r="Q105" s="557"/>
      <c r="R105" s="558"/>
      <c r="S105" s="559"/>
      <c r="T105" s="560"/>
      <c r="U105" s="561"/>
      <c r="V105" s="562"/>
    </row>
    <row r="106" spans="1:22" ht="26.65" customHeight="1" thickBot="1">
      <c r="A106" s="696"/>
      <c r="B106" s="699"/>
      <c r="C106" s="375" t="s">
        <v>1659</v>
      </c>
      <c r="D106" s="702"/>
      <c r="E106" s="304">
        <v>200</v>
      </c>
      <c r="F106" s="258">
        <f>'СВОД Кровати'!J191</f>
        <v>62700</v>
      </c>
      <c r="G106" s="229">
        <f>'СВОД Кровати'!K191</f>
        <v>0.21</v>
      </c>
      <c r="H106" s="835">
        <f>'СВОД Кровати'!L191</f>
        <v>49533</v>
      </c>
      <c r="I106" s="859">
        <v>29337.75</v>
      </c>
      <c r="J106" s="843">
        <f>'СВОД Кровати'!J197</f>
        <v>67980</v>
      </c>
      <c r="K106" s="229">
        <f>'СВОД Кровати'!K197</f>
        <v>0.21</v>
      </c>
      <c r="L106" s="835">
        <f>'СВОД Кровати'!L197</f>
        <v>53704.200000000004</v>
      </c>
      <c r="M106" s="870">
        <v>31337.268749999999</v>
      </c>
      <c r="N106" s="231">
        <v>76163</v>
      </c>
      <c r="O106" s="232" t="e">
        <f>ROUND(N106*(1+#REF!),0)</f>
        <v>#REF!</v>
      </c>
      <c r="P106" s="243">
        <v>0.316</v>
      </c>
      <c r="Q106" s="234" t="e">
        <f t="shared" si="31"/>
        <v>#REF!</v>
      </c>
      <c r="R106" s="235">
        <v>40620</v>
      </c>
      <c r="S106" s="236">
        <f>R106/(IF(AND('Категория(опт)'!$B$6="с НДС"),1,IF(AND('Категория(опт)'!$B$6="без НДС"),1.2,"")))</f>
        <v>40620</v>
      </c>
      <c r="T106" s="237">
        <f>R106*0.855/(IF(AND('Категория(опт)'!$B$6="с НДС"),1,IF(AND('Категория(опт)'!$B$6="без НДС"),1.2,"")))</f>
        <v>34730.1</v>
      </c>
      <c r="U106" s="238" t="e">
        <f t="shared" si="32"/>
        <v>#REF!</v>
      </c>
      <c r="V106" s="239" t="e">
        <f t="shared" si="33"/>
        <v>#REF!</v>
      </c>
    </row>
    <row r="107" spans="1:22" ht="26.65" customHeight="1">
      <c r="A107" s="695" t="s">
        <v>1982</v>
      </c>
      <c r="B107" s="698"/>
      <c r="C107" s="373" t="s">
        <v>1679</v>
      </c>
      <c r="D107" s="700" t="s">
        <v>41</v>
      </c>
      <c r="E107" s="301">
        <v>90</v>
      </c>
      <c r="F107" s="174">
        <f>'СВОД Кровати'!J198</f>
        <v>47190</v>
      </c>
      <c r="G107" s="192">
        <f>'СВОД Кровати'!K198</f>
        <v>0.55000000000000004</v>
      </c>
      <c r="H107" s="818">
        <f>'СВОД Кровати'!L198</f>
        <v>21235.499999999996</v>
      </c>
      <c r="I107" s="855">
        <v>13770.87075</v>
      </c>
      <c r="J107" s="830">
        <f>'СВОД Кровати'!J203</f>
        <v>57695</v>
      </c>
      <c r="K107" s="192">
        <f>'СВОД Кровати'!K203</f>
        <v>0.55000000000000004</v>
      </c>
      <c r="L107" s="818">
        <f>'СВОД Кровати'!L203</f>
        <v>25962.749999999996</v>
      </c>
      <c r="M107" s="867">
        <v>15280.346249999999</v>
      </c>
      <c r="N107" s="202">
        <v>45063</v>
      </c>
      <c r="O107" s="203" t="e">
        <f>ROUND(N107*(1+#REF!),0)</f>
        <v>#REF!</v>
      </c>
      <c r="P107" s="204">
        <v>0.316</v>
      </c>
      <c r="Q107" s="205" t="e">
        <f t="shared" si="31"/>
        <v>#REF!</v>
      </c>
      <c r="R107" s="206">
        <v>24037</v>
      </c>
      <c r="S107" s="207">
        <f>R107/(IF(AND('Категория(опт)'!$B$6="с НДС"),1,IF(AND('Категория(опт)'!$B$6="без НДС"),1.2,"")))</f>
        <v>24037</v>
      </c>
      <c r="T107" s="240">
        <f>R107*0.855/(IF(AND('Категория(опт)'!$B$6="с НДС"),1,IF(AND('Категория(опт)'!$B$6="без НДС"),1.2,"")))</f>
        <v>20551.634999999998</v>
      </c>
      <c r="U107" s="209" t="e">
        <f t="shared" si="32"/>
        <v>#REF!</v>
      </c>
      <c r="V107" s="210" t="e">
        <f t="shared" si="33"/>
        <v>#REF!</v>
      </c>
    </row>
    <row r="108" spans="1:22" ht="26.65" customHeight="1">
      <c r="A108" s="696"/>
      <c r="B108" s="699"/>
      <c r="C108" s="546" t="s">
        <v>1631</v>
      </c>
      <c r="D108" s="701"/>
      <c r="E108" s="302">
        <v>120</v>
      </c>
      <c r="F108" s="263">
        <f>'СВОД Кровати'!J199</f>
        <v>54006</v>
      </c>
      <c r="G108" s="197">
        <f>'СВОД Кровати'!K199</f>
        <v>0.55000000000000004</v>
      </c>
      <c r="H108" s="819">
        <f>'СВОД Кровати'!L199</f>
        <v>24302.699999999997</v>
      </c>
      <c r="I108" s="849">
        <v>15783.822</v>
      </c>
      <c r="J108" s="827">
        <f>'СВОД Кровати'!J204</f>
        <v>67292</v>
      </c>
      <c r="K108" s="197">
        <f>'СВОД Кровати'!K204</f>
        <v>0.55000000000000004</v>
      </c>
      <c r="L108" s="819">
        <f>'СВОД Кровати'!L204</f>
        <v>30281.399999999998</v>
      </c>
      <c r="M108" s="864">
        <v>17797.724999999999</v>
      </c>
      <c r="N108" s="547"/>
      <c r="O108" s="548"/>
      <c r="P108" s="549"/>
      <c r="Q108" s="550"/>
      <c r="R108" s="551"/>
      <c r="S108" s="552"/>
      <c r="T108" s="553"/>
      <c r="U108" s="218"/>
      <c r="V108" s="219"/>
    </row>
    <row r="109" spans="1:22" ht="26.65" customHeight="1">
      <c r="A109" s="696"/>
      <c r="B109" s="699"/>
      <c r="C109" s="374" t="s">
        <v>1632</v>
      </c>
      <c r="D109" s="701"/>
      <c r="E109" s="302">
        <v>140</v>
      </c>
      <c r="F109" s="263">
        <f>'СВОД Кровати'!J200</f>
        <v>57572</v>
      </c>
      <c r="G109" s="197">
        <f>'СВОД Кровати'!K200</f>
        <v>0.55000000000000004</v>
      </c>
      <c r="H109" s="819">
        <f>'СВОД Кровати'!L200</f>
        <v>25907.399999999998</v>
      </c>
      <c r="I109" s="849">
        <v>16790.773499999999</v>
      </c>
      <c r="J109" s="827">
        <f>'СВОД Кровати'!J205</f>
        <v>70992</v>
      </c>
      <c r="K109" s="197">
        <f>'СВОД Кровати'!K205</f>
        <v>0.55000000000000004</v>
      </c>
      <c r="L109" s="819">
        <f>'СВОД Кровати'!L205</f>
        <v>31946.399999999998</v>
      </c>
      <c r="M109" s="864">
        <v>18803.724749999998</v>
      </c>
      <c r="N109" s="211">
        <v>49125</v>
      </c>
      <c r="O109" s="212" t="e">
        <f>ROUND(N109*(1+#REF!),0)</f>
        <v>#REF!</v>
      </c>
      <c r="P109" s="213">
        <v>0.316</v>
      </c>
      <c r="Q109" s="214" t="e">
        <f t="shared" ref="Q109:Q112" si="34">O109*(1-P109)</f>
        <v>#REF!</v>
      </c>
      <c r="R109" s="215">
        <v>26194</v>
      </c>
      <c r="S109" s="216">
        <f>R109/(IF(AND('Категория(опт)'!$B$6="с НДС"),1,IF(AND('Категория(опт)'!$B$6="без НДС"),1.2,"")))</f>
        <v>26194</v>
      </c>
      <c r="T109" s="217">
        <f>R109*0.855/(IF(AND('Категория(опт)'!$B$6="с НДС"),1,IF(AND('Категория(опт)'!$B$6="без НДС"),1.2,"")))</f>
        <v>22395.87</v>
      </c>
      <c r="U109" s="218" t="e">
        <f t="shared" ref="U109:U112" si="35">Q109-T109</f>
        <v>#REF!</v>
      </c>
      <c r="V109" s="219" t="e">
        <f t="shared" ref="V109:V112" si="36">U109/T109</f>
        <v>#REF!</v>
      </c>
    </row>
    <row r="110" spans="1:22" ht="26.65" customHeight="1">
      <c r="A110" s="696"/>
      <c r="B110" s="699"/>
      <c r="C110" s="374" t="s">
        <v>1633</v>
      </c>
      <c r="D110" s="701"/>
      <c r="E110" s="303">
        <v>160</v>
      </c>
      <c r="F110" s="175">
        <f>'СВОД Кровати'!J201</f>
        <v>60928</v>
      </c>
      <c r="G110" s="220">
        <f>'СВОД Кровати'!K201</f>
        <v>0.55000000000000004</v>
      </c>
      <c r="H110" s="834">
        <f>'СВОД Кровати'!L201</f>
        <v>27417.599999999999</v>
      </c>
      <c r="I110" s="858">
        <v>17797.724999999999</v>
      </c>
      <c r="J110" s="844">
        <f>'СВОД Кровати'!J206</f>
        <v>74229</v>
      </c>
      <c r="K110" s="220">
        <f>'СВОД Кровати'!K206</f>
        <v>0.55000000000000004</v>
      </c>
      <c r="L110" s="834">
        <f>'СВОД Кровати'!L206</f>
        <v>33403.049999999996</v>
      </c>
      <c r="M110" s="869">
        <v>19810.676249999997</v>
      </c>
      <c r="N110" s="221">
        <v>51288</v>
      </c>
      <c r="O110" s="222" t="e">
        <f>ROUND(N110*(1+#REF!),0)</f>
        <v>#REF!</v>
      </c>
      <c r="P110" s="223">
        <v>0.316</v>
      </c>
      <c r="Q110" s="224" t="e">
        <f t="shared" si="34"/>
        <v>#REF!</v>
      </c>
      <c r="R110" s="225">
        <v>27354</v>
      </c>
      <c r="S110" s="226">
        <f>R110/(IF(AND('Категория(опт)'!$B$6="с НДС"),1,IF(AND('Категория(опт)'!$B$6="без НДС"),1.2,"")))</f>
        <v>27354</v>
      </c>
      <c r="T110" s="208">
        <f>R110*0.855/(IF(AND('Категория(опт)'!$B$6="с НДС"),1,IF(AND('Категория(опт)'!$B$6="без НДС"),1.2,"")))</f>
        <v>23387.67</v>
      </c>
      <c r="U110" s="227" t="e">
        <f t="shared" si="35"/>
        <v>#REF!</v>
      </c>
      <c r="V110" s="228" t="e">
        <f t="shared" si="36"/>
        <v>#REF!</v>
      </c>
    </row>
    <row r="111" spans="1:22" ht="26.65" customHeight="1" thickBot="1">
      <c r="A111" s="697"/>
      <c r="B111" s="699"/>
      <c r="C111" s="375" t="s">
        <v>1634</v>
      </c>
      <c r="D111" s="702"/>
      <c r="E111" s="304">
        <v>180</v>
      </c>
      <c r="F111" s="258">
        <f>'СВОД Кровати'!J202</f>
        <v>64388</v>
      </c>
      <c r="G111" s="229">
        <f>'СВОД Кровати'!K202</f>
        <v>0.55000000000000004</v>
      </c>
      <c r="H111" s="835">
        <f>'СВОД Кровати'!L202</f>
        <v>28974.6</v>
      </c>
      <c r="I111" s="859">
        <v>18803.724749999998</v>
      </c>
      <c r="J111" s="843">
        <f>'СВОД Кровати'!J207</f>
        <v>78623</v>
      </c>
      <c r="K111" s="229">
        <f>'СВОД Кровати'!K207</f>
        <v>0.55000000000000004</v>
      </c>
      <c r="L111" s="835">
        <f>'СВОД Кровати'!L207</f>
        <v>35380.35</v>
      </c>
      <c r="M111" s="870">
        <v>20817.62775</v>
      </c>
      <c r="N111" s="231">
        <v>53775</v>
      </c>
      <c r="O111" s="232" t="e">
        <f>ROUND(N111*(1+#REF!),0)</f>
        <v>#REF!</v>
      </c>
      <c r="P111" s="233">
        <v>0.316</v>
      </c>
      <c r="Q111" s="234" t="e">
        <f t="shared" si="34"/>
        <v>#REF!</v>
      </c>
      <c r="R111" s="235">
        <v>28681</v>
      </c>
      <c r="S111" s="236">
        <f>R111/(IF(AND('Категория(опт)'!$B$6="с НДС"),1,IF(AND('Категория(опт)'!$B$6="без НДС"),1.2,"")))</f>
        <v>28681</v>
      </c>
      <c r="T111" s="237">
        <f>R111*0.855/(IF(AND('Категория(опт)'!$B$6="с НДС"),1,IF(AND('Категория(опт)'!$B$6="без НДС"),1.2,"")))</f>
        <v>24522.255000000001</v>
      </c>
      <c r="U111" s="238" t="e">
        <f t="shared" si="35"/>
        <v>#REF!</v>
      </c>
      <c r="V111" s="239" t="e">
        <f t="shared" si="36"/>
        <v>#REF!</v>
      </c>
    </row>
    <row r="112" spans="1:22" ht="26.65" customHeight="1">
      <c r="A112" s="695" t="s">
        <v>1996</v>
      </c>
      <c r="B112" s="699"/>
      <c r="C112" s="373" t="s">
        <v>1635</v>
      </c>
      <c r="D112" s="700" t="s">
        <v>41</v>
      </c>
      <c r="E112" s="301">
        <v>90</v>
      </c>
      <c r="F112" s="174">
        <f>'СВОД Кровати'!J208</f>
        <v>78559</v>
      </c>
      <c r="G112" s="192">
        <f>'СВОД Кровати'!K208</f>
        <v>0.55000000000000004</v>
      </c>
      <c r="H112" s="818">
        <f>'СВОД Кровати'!L208</f>
        <v>35351.549999999996</v>
      </c>
      <c r="I112" s="855">
        <v>22416.567749999998</v>
      </c>
      <c r="J112" s="830">
        <f>'СВОД Кровати'!J213</f>
        <v>92202</v>
      </c>
      <c r="K112" s="192">
        <f>'СВОД Кровати'!K213</f>
        <v>0.55000000000000004</v>
      </c>
      <c r="L112" s="818">
        <f>'СВОД Кровати'!L213</f>
        <v>41490.899999999994</v>
      </c>
      <c r="M112" s="867">
        <v>25235.651249999999</v>
      </c>
      <c r="N112" s="202">
        <v>64338</v>
      </c>
      <c r="O112" s="203" t="e">
        <f>ROUND(N112*(1+#REF!),0)</f>
        <v>#REF!</v>
      </c>
      <c r="P112" s="204">
        <v>0.316</v>
      </c>
      <c r="Q112" s="205" t="e">
        <f t="shared" si="34"/>
        <v>#REF!</v>
      </c>
      <c r="R112" s="206">
        <v>34318</v>
      </c>
      <c r="S112" s="207">
        <f>R112/(IF(AND('Категория(опт)'!$B$6="с НДС"),1,IF(AND('Категория(опт)'!$B$6="без НДС"),1.2,"")))</f>
        <v>34318</v>
      </c>
      <c r="T112" s="240">
        <f>R112*0.855/(IF(AND('Категория(опт)'!$B$6="с НДС"),1,IF(AND('Категория(опт)'!$B$6="без НДС"),1.2,"")))</f>
        <v>29341.89</v>
      </c>
      <c r="U112" s="209" t="e">
        <f t="shared" si="35"/>
        <v>#REF!</v>
      </c>
      <c r="V112" s="210" t="e">
        <f t="shared" si="36"/>
        <v>#REF!</v>
      </c>
    </row>
    <row r="113" spans="1:22" ht="26.65" customHeight="1">
      <c r="A113" s="696"/>
      <c r="B113" s="699"/>
      <c r="C113" s="546" t="s">
        <v>1636</v>
      </c>
      <c r="D113" s="701"/>
      <c r="E113" s="302">
        <v>120</v>
      </c>
      <c r="F113" s="263">
        <f>'СВОД Кровати'!J209</f>
        <v>88142</v>
      </c>
      <c r="G113" s="197">
        <f>'СВОД Кровати'!K209</f>
        <v>0.55000000000000004</v>
      </c>
      <c r="H113" s="819">
        <f>'СВОД Кровати'!L209</f>
        <v>39663.899999999994</v>
      </c>
      <c r="I113" s="849">
        <v>25203.29175</v>
      </c>
      <c r="J113" s="827">
        <f>'СВОД Кровати'!J214</f>
        <v>102124</v>
      </c>
      <c r="K113" s="197">
        <f>'СВОД Кровати'!K214</f>
        <v>0.55000000000000004</v>
      </c>
      <c r="L113" s="819">
        <f>'СВОД Кровати'!L214</f>
        <v>45955.799999999996</v>
      </c>
      <c r="M113" s="864">
        <v>27945.283500000001</v>
      </c>
      <c r="N113" s="547"/>
      <c r="O113" s="548"/>
      <c r="P113" s="549"/>
      <c r="Q113" s="550"/>
      <c r="R113" s="551"/>
      <c r="S113" s="552"/>
      <c r="T113" s="553"/>
      <c r="U113" s="218"/>
      <c r="V113" s="219"/>
    </row>
    <row r="114" spans="1:22" ht="26.65" customHeight="1">
      <c r="A114" s="696"/>
      <c r="B114" s="699"/>
      <c r="C114" s="374" t="s">
        <v>1637</v>
      </c>
      <c r="D114" s="701"/>
      <c r="E114" s="302">
        <v>140</v>
      </c>
      <c r="F114" s="263">
        <f>'СВОД Кровати'!J210</f>
        <v>92164</v>
      </c>
      <c r="G114" s="197">
        <f>'СВОД Кровати'!K210</f>
        <v>0.55000000000000004</v>
      </c>
      <c r="H114" s="819">
        <f>'СВОД Кровати'!L210</f>
        <v>41473.799999999996</v>
      </c>
      <c r="I114" s="849">
        <v>26317.791000000001</v>
      </c>
      <c r="J114" s="827">
        <f>'СВОД Кровати'!J215</f>
        <v>105633</v>
      </c>
      <c r="K114" s="197">
        <f>'СВОД Кровати'!K215</f>
        <v>0.55000000000000004</v>
      </c>
      <c r="L114" s="819">
        <f>'СВОД Кровати'!L215</f>
        <v>47534.85</v>
      </c>
      <c r="M114" s="864">
        <v>29028.375</v>
      </c>
      <c r="N114" s="211">
        <v>69950</v>
      </c>
      <c r="O114" s="212" t="e">
        <f>ROUND(N114*(1+#REF!),0)</f>
        <v>#REF!</v>
      </c>
      <c r="P114" s="213">
        <v>0.316</v>
      </c>
      <c r="Q114" s="214" t="e">
        <f t="shared" ref="Q114:Q117" si="37">O114*(1-P114)</f>
        <v>#REF!</v>
      </c>
      <c r="R114" s="215">
        <v>37304</v>
      </c>
      <c r="S114" s="216">
        <f>R114/(IF(AND('Категория(опт)'!$B$6="с НДС"),1,IF(AND('Категория(опт)'!$B$6="без НДС"),1.2,"")))</f>
        <v>37304</v>
      </c>
      <c r="T114" s="217">
        <f>R114*0.855/(IF(AND('Категория(опт)'!$B$6="с НДС"),1,IF(AND('Категория(опт)'!$B$6="без НДС"),1.2,"")))</f>
        <v>31894.92</v>
      </c>
      <c r="U114" s="218" t="e">
        <f t="shared" ref="U114:U117" si="38">Q114-T114</f>
        <v>#REF!</v>
      </c>
      <c r="V114" s="219" t="e">
        <f t="shared" ref="V114:V117" si="39">U114/T114</f>
        <v>#REF!</v>
      </c>
    </row>
    <row r="115" spans="1:22" ht="26.65" customHeight="1">
      <c r="A115" s="696"/>
      <c r="B115" s="699"/>
      <c r="C115" s="374" t="s">
        <v>1638</v>
      </c>
      <c r="D115" s="701"/>
      <c r="E115" s="303">
        <v>160</v>
      </c>
      <c r="F115" s="175">
        <f>'СВОД Кровати'!J211</f>
        <v>95950</v>
      </c>
      <c r="G115" s="220">
        <f>'СВОД Кровати'!K211</f>
        <v>0.55000000000000004</v>
      </c>
      <c r="H115" s="834">
        <f>'СВОД Кровати'!L211</f>
        <v>43177.499999999993</v>
      </c>
      <c r="I115" s="858">
        <v>27432.290249999998</v>
      </c>
      <c r="J115" s="844">
        <f>'СВОД Кровати'!J216</f>
        <v>108174</v>
      </c>
      <c r="K115" s="220">
        <f>'СВОД Кровати'!K216</f>
        <v>0.55000000000000004</v>
      </c>
      <c r="L115" s="834">
        <f>'СВОД Кровати'!L216</f>
        <v>48678.299999999996</v>
      </c>
      <c r="M115" s="869">
        <v>30112.418250000002</v>
      </c>
      <c r="N115" s="221">
        <v>71813</v>
      </c>
      <c r="O115" s="222" t="e">
        <f>ROUND(N115*(1+#REF!),0)</f>
        <v>#REF!</v>
      </c>
      <c r="P115" s="223">
        <v>0.316</v>
      </c>
      <c r="Q115" s="224" t="e">
        <f t="shared" si="37"/>
        <v>#REF!</v>
      </c>
      <c r="R115" s="225">
        <v>38298</v>
      </c>
      <c r="S115" s="226">
        <f>R115/(IF(AND('Категория(опт)'!$B$6="с НДС"),1,IF(AND('Категория(опт)'!$B$6="без НДС"),1.2,"")))</f>
        <v>38298</v>
      </c>
      <c r="T115" s="208">
        <f>R115*0.855/(IF(AND('Категория(опт)'!$B$6="с НДС"),1,IF(AND('Категория(опт)'!$B$6="без НДС"),1.2,"")))</f>
        <v>32744.79</v>
      </c>
      <c r="U115" s="227" t="e">
        <f t="shared" si="38"/>
        <v>#REF!</v>
      </c>
      <c r="V115" s="228" t="e">
        <f t="shared" si="39"/>
        <v>#REF!</v>
      </c>
    </row>
    <row r="116" spans="1:22" ht="26.65" customHeight="1" thickBot="1">
      <c r="A116" s="696"/>
      <c r="B116" s="699"/>
      <c r="C116" s="375" t="s">
        <v>1639</v>
      </c>
      <c r="D116" s="702"/>
      <c r="E116" s="304">
        <v>180</v>
      </c>
      <c r="F116" s="258">
        <f>'СВОД Кровати'!J212</f>
        <v>99855</v>
      </c>
      <c r="G116" s="229">
        <f>'СВОД Кровати'!K212</f>
        <v>0.55000000000000004</v>
      </c>
      <c r="H116" s="835">
        <f>'СВОД Кровати'!L212</f>
        <v>44934.749999999993</v>
      </c>
      <c r="I116" s="859">
        <v>28546.789499999999</v>
      </c>
      <c r="J116" s="843">
        <f>'СВОД Кровати'!J217</f>
        <v>114103</v>
      </c>
      <c r="K116" s="229">
        <f>'СВОД Кровати'!K217</f>
        <v>0.55000000000000004</v>
      </c>
      <c r="L116" s="835">
        <f>'СВОД Кровати'!L217</f>
        <v>51346.35</v>
      </c>
      <c r="M116" s="870">
        <v>31196.461499999998</v>
      </c>
      <c r="N116" s="231">
        <v>76163</v>
      </c>
      <c r="O116" s="232" t="e">
        <f>ROUND(N116*(1+#REF!),0)</f>
        <v>#REF!</v>
      </c>
      <c r="P116" s="243">
        <v>0.316</v>
      </c>
      <c r="Q116" s="234" t="e">
        <f t="shared" si="37"/>
        <v>#REF!</v>
      </c>
      <c r="R116" s="235">
        <v>40620</v>
      </c>
      <c r="S116" s="236">
        <f>R116/(IF(AND('Категория(опт)'!$B$6="с НДС"),1,IF(AND('Категория(опт)'!$B$6="без НДС"),1.2,"")))</f>
        <v>40620</v>
      </c>
      <c r="T116" s="237">
        <f>R116*0.855/(IF(AND('Категория(опт)'!$B$6="с НДС"),1,IF(AND('Категория(опт)'!$B$6="без НДС"),1.2,"")))</f>
        <v>34730.1</v>
      </c>
      <c r="U116" s="238" t="e">
        <f t="shared" si="38"/>
        <v>#REF!</v>
      </c>
      <c r="V116" s="239" t="e">
        <f t="shared" si="39"/>
        <v>#REF!</v>
      </c>
    </row>
    <row r="117" spans="1:22" ht="26.65" customHeight="1">
      <c r="A117" s="695" t="s">
        <v>1988</v>
      </c>
      <c r="B117" s="698"/>
      <c r="C117" s="373" t="s">
        <v>1640</v>
      </c>
      <c r="D117" s="700" t="s">
        <v>41</v>
      </c>
      <c r="E117" s="301">
        <v>90</v>
      </c>
      <c r="F117" s="174">
        <f>'СВОД Кровати'!J218</f>
        <v>39380</v>
      </c>
      <c r="G117" s="192">
        <f>'СВОД Кровати'!K218</f>
        <v>0.43</v>
      </c>
      <c r="H117" s="818">
        <f>'СВОД Кровати'!L218</f>
        <v>22446.600000000002</v>
      </c>
      <c r="I117" s="855">
        <v>13390.36875</v>
      </c>
      <c r="J117" s="830">
        <f>'СВОД Кровати'!J224</f>
        <v>52580</v>
      </c>
      <c r="K117" s="192">
        <f>'СВОД Кровати'!K224</f>
        <v>0.43</v>
      </c>
      <c r="L117" s="818">
        <f>'СВОД Кровати'!L224</f>
        <v>29970.600000000002</v>
      </c>
      <c r="M117" s="867">
        <v>17357.849999999999</v>
      </c>
      <c r="N117" s="202">
        <v>45063</v>
      </c>
      <c r="O117" s="203" t="e">
        <f>ROUND(N117*(1+#REF!),0)</f>
        <v>#REF!</v>
      </c>
      <c r="P117" s="204">
        <v>0.316</v>
      </c>
      <c r="Q117" s="205" t="e">
        <f t="shared" si="37"/>
        <v>#REF!</v>
      </c>
      <c r="R117" s="206">
        <v>24037</v>
      </c>
      <c r="S117" s="207">
        <f>R117/(IF(AND('Категория(опт)'!$B$6="с НДС"),1,IF(AND('Категория(опт)'!$B$6="без НДС"),1.2,"")))</f>
        <v>24037</v>
      </c>
      <c r="T117" s="240">
        <f>R117*0.855/(IF(AND('Категория(опт)'!$B$6="с НДС"),1,IF(AND('Категория(опт)'!$B$6="без НДС"),1.2,"")))</f>
        <v>20551.634999999998</v>
      </c>
      <c r="U117" s="209" t="e">
        <f t="shared" si="38"/>
        <v>#REF!</v>
      </c>
      <c r="V117" s="210" t="e">
        <f t="shared" si="39"/>
        <v>#REF!</v>
      </c>
    </row>
    <row r="118" spans="1:22" ht="26.65" customHeight="1">
      <c r="A118" s="696"/>
      <c r="B118" s="699"/>
      <c r="C118" s="546" t="s">
        <v>1641</v>
      </c>
      <c r="D118" s="701"/>
      <c r="E118" s="302">
        <v>120</v>
      </c>
      <c r="F118" s="263">
        <f>'СВОД Кровати'!J219</f>
        <v>48290</v>
      </c>
      <c r="G118" s="197">
        <f>'СВОД Кровати'!K219</f>
        <v>0.43</v>
      </c>
      <c r="H118" s="819">
        <f>'СВОД Кровати'!L219</f>
        <v>27525.300000000003</v>
      </c>
      <c r="I118" s="849">
        <v>16364.30625</v>
      </c>
      <c r="J118" s="827">
        <f>'СВОД Кровати'!J225</f>
        <v>63580</v>
      </c>
      <c r="K118" s="197">
        <f>'СВОД Кровати'!K225</f>
        <v>0.43</v>
      </c>
      <c r="L118" s="819">
        <f>'СВОД Кровати'!L225</f>
        <v>36240.600000000006</v>
      </c>
      <c r="M118" s="864">
        <v>20986.818750000002</v>
      </c>
      <c r="N118" s="547"/>
      <c r="O118" s="548"/>
      <c r="P118" s="549"/>
      <c r="Q118" s="550"/>
      <c r="R118" s="551"/>
      <c r="S118" s="552"/>
      <c r="T118" s="553"/>
      <c r="U118" s="218"/>
      <c r="V118" s="219"/>
    </row>
    <row r="119" spans="1:22" ht="26.65" customHeight="1">
      <c r="A119" s="696"/>
      <c r="B119" s="699"/>
      <c r="C119" s="374" t="s">
        <v>1642</v>
      </c>
      <c r="D119" s="701"/>
      <c r="E119" s="302">
        <v>140</v>
      </c>
      <c r="F119" s="263">
        <f>'СВОД Кровати'!J220</f>
        <v>48400</v>
      </c>
      <c r="G119" s="197">
        <f>'СВОД Кровати'!K220</f>
        <v>0.43</v>
      </c>
      <c r="H119" s="819">
        <f>'СВОД Кровати'!L220</f>
        <v>27588.000000000004</v>
      </c>
      <c r="I119" s="849">
        <v>16484.793750000001</v>
      </c>
      <c r="J119" s="827">
        <f>'СВОД Кровати'!J226</f>
        <v>64020</v>
      </c>
      <c r="K119" s="197">
        <f>'СВОД Кровати'!K226</f>
        <v>0.43</v>
      </c>
      <c r="L119" s="819">
        <f>'СВОД Кровати'!L226</f>
        <v>36491.4</v>
      </c>
      <c r="M119" s="864">
        <v>21115.912500000002</v>
      </c>
      <c r="N119" s="211">
        <v>49125</v>
      </c>
      <c r="O119" s="212" t="e">
        <f>ROUND(N119*(1+#REF!),0)</f>
        <v>#REF!</v>
      </c>
      <c r="P119" s="213">
        <v>0.316</v>
      </c>
      <c r="Q119" s="214" t="e">
        <f t="shared" ref="Q119:Q120" si="40">O119*(1-P119)</f>
        <v>#REF!</v>
      </c>
      <c r="R119" s="215">
        <v>26194</v>
      </c>
      <c r="S119" s="216">
        <f>R119/(IF(AND('Категория(опт)'!$B$6="с НДС"),1,IF(AND('Категория(опт)'!$B$6="без НДС"),1.2,"")))</f>
        <v>26194</v>
      </c>
      <c r="T119" s="217">
        <f>R119*0.855/(IF(AND('Категория(опт)'!$B$6="с НДС"),1,IF(AND('Категория(опт)'!$B$6="без НДС"),1.2,"")))</f>
        <v>22395.87</v>
      </c>
      <c r="U119" s="218" t="e">
        <f t="shared" ref="U119:U120" si="41">Q119-T119</f>
        <v>#REF!</v>
      </c>
      <c r="V119" s="219" t="e">
        <f t="shared" ref="V119:V120" si="42">U119/T119</f>
        <v>#REF!</v>
      </c>
    </row>
    <row r="120" spans="1:22" ht="26.65" customHeight="1">
      <c r="A120" s="696"/>
      <c r="B120" s="699"/>
      <c r="C120" s="374" t="s">
        <v>1643</v>
      </c>
      <c r="D120" s="701"/>
      <c r="E120" s="303">
        <v>160</v>
      </c>
      <c r="F120" s="175">
        <f>'СВОД Кровати'!J221</f>
        <v>49500</v>
      </c>
      <c r="G120" s="220">
        <f>'СВОД Кровати'!K221</f>
        <v>0.43</v>
      </c>
      <c r="H120" s="834">
        <f>'СВОД Кровати'!L221</f>
        <v>28215.000000000004</v>
      </c>
      <c r="I120" s="858">
        <v>16843.387500000001</v>
      </c>
      <c r="J120" s="844">
        <f>'СВОД Кровати'!J227</f>
        <v>65120</v>
      </c>
      <c r="K120" s="220">
        <f>'СВОД Кровати'!K227</f>
        <v>0.43</v>
      </c>
      <c r="L120" s="834">
        <f>'СВОД Кровати'!L227</f>
        <v>37118.400000000001</v>
      </c>
      <c r="M120" s="869">
        <v>21438.168749999997</v>
      </c>
      <c r="N120" s="221">
        <v>51288</v>
      </c>
      <c r="O120" s="222" t="e">
        <f>ROUND(N120*(1+#REF!),0)</f>
        <v>#REF!</v>
      </c>
      <c r="P120" s="223">
        <v>0.316</v>
      </c>
      <c r="Q120" s="224" t="e">
        <f t="shared" si="40"/>
        <v>#REF!</v>
      </c>
      <c r="R120" s="225">
        <v>27354</v>
      </c>
      <c r="S120" s="226">
        <f>R120/(IF(AND('Категория(опт)'!$B$6="с НДС"),1,IF(AND('Категория(опт)'!$B$6="без НДС"),1.2,"")))</f>
        <v>27354</v>
      </c>
      <c r="T120" s="208">
        <f>R120*0.855/(IF(AND('Категория(опт)'!$B$6="с НДС"),1,IF(AND('Категория(опт)'!$B$6="без НДС"),1.2,"")))</f>
        <v>23387.67</v>
      </c>
      <c r="U120" s="227" t="e">
        <f t="shared" si="41"/>
        <v>#REF!</v>
      </c>
      <c r="V120" s="228" t="e">
        <f t="shared" si="42"/>
        <v>#REF!</v>
      </c>
    </row>
    <row r="121" spans="1:22" ht="26.65" customHeight="1">
      <c r="A121" s="696"/>
      <c r="B121" s="699"/>
      <c r="C121" s="554" t="s">
        <v>1644</v>
      </c>
      <c r="D121" s="701"/>
      <c r="E121" s="305">
        <v>180</v>
      </c>
      <c r="F121" s="264">
        <f>'СВОД Кровати'!J222</f>
        <v>51590</v>
      </c>
      <c r="G121" s="241">
        <f>'СВОД Кровати'!K222</f>
        <v>0.43</v>
      </c>
      <c r="H121" s="836">
        <f>'СВОД Кровати'!L222</f>
        <v>29406.300000000003</v>
      </c>
      <c r="I121" s="853">
        <v>17497.462499999998</v>
      </c>
      <c r="J121" s="845">
        <f>'СВОД Кровати'!J228</f>
        <v>66880</v>
      </c>
      <c r="K121" s="241">
        <f>'СВОД Кровати'!K228</f>
        <v>0.43</v>
      </c>
      <c r="L121" s="836">
        <f>'СВОД Кровати'!L228</f>
        <v>38121.600000000006</v>
      </c>
      <c r="M121" s="866">
        <v>22051.125</v>
      </c>
      <c r="N121" s="555"/>
      <c r="O121" s="556"/>
      <c r="P121" s="243"/>
      <c r="Q121" s="557"/>
      <c r="R121" s="558"/>
      <c r="S121" s="559"/>
      <c r="T121" s="560"/>
      <c r="U121" s="561"/>
      <c r="V121" s="562"/>
    </row>
    <row r="122" spans="1:22" ht="26.65" customHeight="1" thickBot="1">
      <c r="A122" s="697"/>
      <c r="B122" s="699"/>
      <c r="C122" s="375" t="s">
        <v>1657</v>
      </c>
      <c r="D122" s="702"/>
      <c r="E122" s="304">
        <v>200</v>
      </c>
      <c r="F122" s="258">
        <f>'СВОД Кровати'!J223</f>
        <v>52140</v>
      </c>
      <c r="G122" s="229">
        <f>'СВОД Кровати'!K223</f>
        <v>0.43</v>
      </c>
      <c r="H122" s="835">
        <f>'СВОД Кровати'!L223</f>
        <v>29719.800000000003</v>
      </c>
      <c r="I122" s="859">
        <v>17740.349999999999</v>
      </c>
      <c r="J122" s="843">
        <f>'СВОД Кровати'!J229</f>
        <v>67650</v>
      </c>
      <c r="K122" s="229">
        <f>'СВОД Кровати'!K229</f>
        <v>0.43</v>
      </c>
      <c r="L122" s="835">
        <f>'СВОД Кровати'!L229</f>
        <v>38560.500000000007</v>
      </c>
      <c r="M122" s="870">
        <v>22270.106249999997</v>
      </c>
      <c r="N122" s="231">
        <v>53775</v>
      </c>
      <c r="O122" s="232" t="e">
        <f>ROUND(N122*(1+#REF!),0)</f>
        <v>#REF!</v>
      </c>
      <c r="P122" s="233">
        <v>0.316</v>
      </c>
      <c r="Q122" s="234" t="e">
        <f t="shared" ref="Q122:Q123" si="43">O122*(1-P122)</f>
        <v>#REF!</v>
      </c>
      <c r="R122" s="235">
        <v>28681</v>
      </c>
      <c r="S122" s="236">
        <f>R122/(IF(AND('Категория(опт)'!$B$6="с НДС"),1,IF(AND('Категория(опт)'!$B$6="без НДС"),1.2,"")))</f>
        <v>28681</v>
      </c>
      <c r="T122" s="237">
        <f>R122*0.855/(IF(AND('Категория(опт)'!$B$6="с НДС"),1,IF(AND('Категория(опт)'!$B$6="без НДС"),1.2,"")))</f>
        <v>24522.255000000001</v>
      </c>
      <c r="U122" s="238" t="e">
        <f t="shared" ref="U122:U123" si="44">Q122-T122</f>
        <v>#REF!</v>
      </c>
      <c r="V122" s="239" t="e">
        <f t="shared" ref="V122:V123" si="45">U122/T122</f>
        <v>#REF!</v>
      </c>
    </row>
    <row r="123" spans="1:22" ht="26.65" customHeight="1">
      <c r="A123" s="695" t="s">
        <v>1997</v>
      </c>
      <c r="B123" s="699"/>
      <c r="C123" s="373" t="s">
        <v>1645</v>
      </c>
      <c r="D123" s="700" t="s">
        <v>41</v>
      </c>
      <c r="E123" s="301">
        <v>90</v>
      </c>
      <c r="F123" s="174">
        <f>'СВОД Кровати'!J230</f>
        <v>65450</v>
      </c>
      <c r="G123" s="192">
        <f>'СВОД Кровати'!K230</f>
        <v>0.43</v>
      </c>
      <c r="H123" s="818">
        <f>'СВОД Кровати'!L230</f>
        <v>37306.500000000007</v>
      </c>
      <c r="I123" s="855">
        <v>22219.424999999999</v>
      </c>
      <c r="J123" s="830">
        <f>'СВОД Кровати'!J236</f>
        <v>76010</v>
      </c>
      <c r="K123" s="192">
        <f>'СВОД Кровати'!K236</f>
        <v>0.43</v>
      </c>
      <c r="L123" s="818">
        <f>'СВОД Кровати'!L236</f>
        <v>43325.700000000004</v>
      </c>
      <c r="M123" s="867">
        <v>25363.574999999997</v>
      </c>
      <c r="N123" s="202">
        <v>64338</v>
      </c>
      <c r="O123" s="203" t="e">
        <f>ROUND(N123*(1+#REF!),0)</f>
        <v>#REF!</v>
      </c>
      <c r="P123" s="204">
        <v>0.316</v>
      </c>
      <c r="Q123" s="205" t="e">
        <f t="shared" si="43"/>
        <v>#REF!</v>
      </c>
      <c r="R123" s="206">
        <v>34318</v>
      </c>
      <c r="S123" s="207">
        <f>R123/(IF(AND('Категория(опт)'!$B$6="с НДС"),1,IF(AND('Категория(опт)'!$B$6="без НДС"),1.2,"")))</f>
        <v>34318</v>
      </c>
      <c r="T123" s="240">
        <f>R123*0.855/(IF(AND('Категория(опт)'!$B$6="с НДС"),1,IF(AND('Категория(опт)'!$B$6="без НДС"),1.2,"")))</f>
        <v>29341.89</v>
      </c>
      <c r="U123" s="209" t="e">
        <f t="shared" si="44"/>
        <v>#REF!</v>
      </c>
      <c r="V123" s="210" t="e">
        <f t="shared" si="45"/>
        <v>#REF!</v>
      </c>
    </row>
    <row r="124" spans="1:22" ht="26.65" customHeight="1">
      <c r="A124" s="696"/>
      <c r="B124" s="699"/>
      <c r="C124" s="546" t="s">
        <v>1646</v>
      </c>
      <c r="D124" s="701"/>
      <c r="E124" s="302">
        <v>120</v>
      </c>
      <c r="F124" s="263">
        <f>'СВОД Кровати'!J231</f>
        <v>77770</v>
      </c>
      <c r="G124" s="197">
        <f>'СВОД Кровати'!K231</f>
        <v>0.43</v>
      </c>
      <c r="H124" s="819">
        <f>'СВОД Кровати'!L231</f>
        <v>44328.9</v>
      </c>
      <c r="I124" s="849">
        <v>26521.59375</v>
      </c>
      <c r="J124" s="827">
        <f>'СВОД Кровати'!J237</f>
        <v>88880</v>
      </c>
      <c r="K124" s="197">
        <f>'СВОД Кровати'!K237</f>
        <v>0.43</v>
      </c>
      <c r="L124" s="819">
        <f>'СВОД Кровати'!L237</f>
        <v>50661.600000000006</v>
      </c>
      <c r="M124" s="864">
        <v>29764.237499999999</v>
      </c>
      <c r="N124" s="547"/>
      <c r="O124" s="548"/>
      <c r="P124" s="549"/>
      <c r="Q124" s="550"/>
      <c r="R124" s="551"/>
      <c r="S124" s="552"/>
      <c r="T124" s="553"/>
      <c r="U124" s="218"/>
      <c r="V124" s="219"/>
    </row>
    <row r="125" spans="1:22" ht="26.65" customHeight="1">
      <c r="A125" s="696"/>
      <c r="B125" s="699"/>
      <c r="C125" s="374" t="s">
        <v>1647</v>
      </c>
      <c r="D125" s="701"/>
      <c r="E125" s="302">
        <v>140</v>
      </c>
      <c r="F125" s="263">
        <f>'СВОД Кровати'!J232</f>
        <v>79750</v>
      </c>
      <c r="G125" s="197">
        <f>'СВОД Кровати'!K232</f>
        <v>0.43</v>
      </c>
      <c r="H125" s="819">
        <f>'СВОД Кровати'!L232</f>
        <v>45457.500000000007</v>
      </c>
      <c r="I125" s="849">
        <v>27124.03125</v>
      </c>
      <c r="J125" s="827">
        <f>'СВОД Кровати'!J238</f>
        <v>93610</v>
      </c>
      <c r="K125" s="197">
        <f>'СВОД Кровати'!K238</f>
        <v>0.43</v>
      </c>
      <c r="L125" s="819">
        <f>'СВОД Кровати'!L238</f>
        <v>53357.700000000004</v>
      </c>
      <c r="M125" s="864">
        <v>31277.024999999998</v>
      </c>
      <c r="N125" s="211">
        <v>69950</v>
      </c>
      <c r="O125" s="212" t="e">
        <f>ROUND(N125*(1+#REF!),0)</f>
        <v>#REF!</v>
      </c>
      <c r="P125" s="213">
        <v>0.316</v>
      </c>
      <c r="Q125" s="214" t="e">
        <f t="shared" ref="Q125:Q126" si="46">O125*(1-P125)</f>
        <v>#REF!</v>
      </c>
      <c r="R125" s="215">
        <v>37304</v>
      </c>
      <c r="S125" s="216">
        <f>R125/(IF(AND('Категория(опт)'!$B$6="с НДС"),1,IF(AND('Категория(опт)'!$B$6="без НДС"),1.2,"")))</f>
        <v>37304</v>
      </c>
      <c r="T125" s="217">
        <f>R125*0.855/(IF(AND('Категория(опт)'!$B$6="с НДС"),1,IF(AND('Категория(опт)'!$B$6="без НДС"),1.2,"")))</f>
        <v>31894.92</v>
      </c>
      <c r="U125" s="218" t="e">
        <f t="shared" ref="U125:U126" si="47">Q125-T125</f>
        <v>#REF!</v>
      </c>
      <c r="V125" s="219" t="e">
        <f t="shared" ref="V125:V126" si="48">U125/T125</f>
        <v>#REF!</v>
      </c>
    </row>
    <row r="126" spans="1:22" ht="26.65" customHeight="1">
      <c r="A126" s="696"/>
      <c r="B126" s="699"/>
      <c r="C126" s="374" t="s">
        <v>1648</v>
      </c>
      <c r="D126" s="701"/>
      <c r="E126" s="303">
        <v>160</v>
      </c>
      <c r="F126" s="175">
        <f>'СВОД Кровати'!J233</f>
        <v>80850</v>
      </c>
      <c r="G126" s="220">
        <f>'СВОД Кровати'!K233</f>
        <v>0.43</v>
      </c>
      <c r="H126" s="834">
        <f>'СВОД Кровати'!L233</f>
        <v>46084.500000000007</v>
      </c>
      <c r="I126" s="858">
        <v>27569.643749999999</v>
      </c>
      <c r="J126" s="844">
        <f>'СВОД Кровати'!J239</f>
        <v>95370</v>
      </c>
      <c r="K126" s="220">
        <f>'СВОД Кровати'!K239</f>
        <v>0.43</v>
      </c>
      <c r="L126" s="834">
        <f>'СВОД Кровати'!L239</f>
        <v>54360.900000000009</v>
      </c>
      <c r="M126" s="869">
        <v>31876.59375</v>
      </c>
      <c r="N126" s="221">
        <v>71813</v>
      </c>
      <c r="O126" s="222" t="e">
        <f>ROUND(N126*(1+#REF!),0)</f>
        <v>#REF!</v>
      </c>
      <c r="P126" s="223">
        <v>0.316</v>
      </c>
      <c r="Q126" s="224" t="e">
        <f t="shared" si="46"/>
        <v>#REF!</v>
      </c>
      <c r="R126" s="225">
        <v>38298</v>
      </c>
      <c r="S126" s="226">
        <f>R126/(IF(AND('Категория(опт)'!$B$6="с НДС"),1,IF(AND('Категория(опт)'!$B$6="без НДС"),1.2,"")))</f>
        <v>38298</v>
      </c>
      <c r="T126" s="208">
        <f>R126*0.855/(IF(AND('Категория(опт)'!$B$6="с НДС"),1,IF(AND('Категория(опт)'!$B$6="без НДС"),1.2,"")))</f>
        <v>32744.79</v>
      </c>
      <c r="U126" s="227" t="e">
        <f t="shared" si="47"/>
        <v>#REF!</v>
      </c>
      <c r="V126" s="228" t="e">
        <f t="shared" si="48"/>
        <v>#REF!</v>
      </c>
    </row>
    <row r="127" spans="1:22" ht="26.65" customHeight="1">
      <c r="A127" s="696"/>
      <c r="B127" s="699"/>
      <c r="C127" s="554" t="s">
        <v>1649</v>
      </c>
      <c r="D127" s="701"/>
      <c r="E127" s="305">
        <v>180</v>
      </c>
      <c r="F127" s="264">
        <f>'СВОД Кровати'!J234</f>
        <v>86790</v>
      </c>
      <c r="G127" s="241">
        <f>'СВОД Кровати'!K234</f>
        <v>0.43</v>
      </c>
      <c r="H127" s="836">
        <f>'СВОД Кровати'!L234</f>
        <v>49470.3</v>
      </c>
      <c r="I127" s="853">
        <v>29560.556249999998</v>
      </c>
      <c r="J127" s="845">
        <f>'СВОД Кровати'!J240</f>
        <v>101970</v>
      </c>
      <c r="K127" s="241">
        <f>'СВОД Кровати'!K240</f>
        <v>0.43</v>
      </c>
      <c r="L127" s="821">
        <f>'СВОД Кровати'!L240</f>
        <v>58122.900000000009</v>
      </c>
      <c r="M127" s="866">
        <v>34108.481249999997</v>
      </c>
      <c r="N127" s="555"/>
      <c r="O127" s="556"/>
      <c r="P127" s="243"/>
      <c r="Q127" s="557"/>
      <c r="R127" s="558"/>
      <c r="S127" s="559"/>
      <c r="T127" s="560"/>
      <c r="U127" s="561"/>
      <c r="V127" s="562"/>
    </row>
    <row r="128" spans="1:22" ht="26.65" customHeight="1" thickBot="1">
      <c r="A128" s="696"/>
      <c r="B128" s="699"/>
      <c r="C128" s="374" t="s">
        <v>1658</v>
      </c>
      <c r="D128" s="702"/>
      <c r="E128" s="304">
        <v>200</v>
      </c>
      <c r="F128" s="258">
        <f>'СВОД Кровати'!J235</f>
        <v>89320</v>
      </c>
      <c r="G128" s="229">
        <f>'СВОД Кровати'!K235</f>
        <v>0.43</v>
      </c>
      <c r="H128" s="835">
        <f>'СВОД Кровати'!L235</f>
        <v>50912.400000000009</v>
      </c>
      <c r="I128" s="859">
        <v>30389.625</v>
      </c>
      <c r="J128" s="843">
        <f>'СВОД Кровати'!J241</f>
        <v>106040</v>
      </c>
      <c r="K128" s="229">
        <f>'СВОД Кровати'!K241</f>
        <v>0.43</v>
      </c>
      <c r="L128" s="835">
        <f>'СВОД Кровати'!L241</f>
        <v>60442.80000000001</v>
      </c>
      <c r="M128" s="870">
        <v>35448.1875</v>
      </c>
      <c r="N128" s="231">
        <v>76163</v>
      </c>
      <c r="O128" s="232" t="e">
        <f>ROUND(N128*(1+#REF!),0)</f>
        <v>#REF!</v>
      </c>
      <c r="P128" s="243">
        <v>0.316</v>
      </c>
      <c r="Q128" s="234" t="e">
        <f t="shared" ref="Q128:Q129" si="49">O128*(1-P128)</f>
        <v>#REF!</v>
      </c>
      <c r="R128" s="235">
        <v>40620</v>
      </c>
      <c r="S128" s="236">
        <f>R128/(IF(AND('Категория(опт)'!$B$6="с НДС"),1,IF(AND('Категория(опт)'!$B$6="без НДС"),1.2,"")))</f>
        <v>40620</v>
      </c>
      <c r="T128" s="237">
        <f>R128*0.855/(IF(AND('Категория(опт)'!$B$6="с НДС"),1,IF(AND('Категория(опт)'!$B$6="без НДС"),1.2,"")))</f>
        <v>34730.1</v>
      </c>
      <c r="U128" s="238" t="e">
        <f t="shared" ref="U128:U129" si="50">Q128-T128</f>
        <v>#REF!</v>
      </c>
      <c r="V128" s="239" t="e">
        <f t="shared" ref="V128:V129" si="51">U128/T128</f>
        <v>#REF!</v>
      </c>
    </row>
    <row r="129" spans="1:22" ht="26.65" customHeight="1">
      <c r="A129" s="695" t="s">
        <v>1989</v>
      </c>
      <c r="B129" s="698"/>
      <c r="C129" s="373" t="s">
        <v>1966</v>
      </c>
      <c r="D129" s="700" t="s">
        <v>41</v>
      </c>
      <c r="E129" s="301">
        <v>90</v>
      </c>
      <c r="F129" s="174">
        <f>'СВОД Кровати'!J242</f>
        <v>17500</v>
      </c>
      <c r="G129" s="192">
        <f>'СВОД Кровати'!K242</f>
        <v>0.4</v>
      </c>
      <c r="H129" s="818">
        <f>'СВОД Кровати'!L242</f>
        <v>10500</v>
      </c>
      <c r="I129" s="855">
        <v>7069.5562500000005</v>
      </c>
      <c r="J129" s="830">
        <f>'СВОД Кровати'!J248</f>
        <v>21000</v>
      </c>
      <c r="K129" s="192">
        <f>'СВОД Кровати'!K248</f>
        <v>0.4</v>
      </c>
      <c r="L129" s="818">
        <f>'СВОД Кровати'!L248</f>
        <v>12600</v>
      </c>
      <c r="M129" s="867">
        <v>8358.5812499999993</v>
      </c>
      <c r="N129" s="202">
        <v>45063</v>
      </c>
      <c r="O129" s="203" t="e">
        <f>ROUND(N129*(1+#REF!),0)</f>
        <v>#REF!</v>
      </c>
      <c r="P129" s="204">
        <v>0.316</v>
      </c>
      <c r="Q129" s="205" t="e">
        <f t="shared" si="49"/>
        <v>#REF!</v>
      </c>
      <c r="R129" s="206">
        <v>24037</v>
      </c>
      <c r="S129" s="207">
        <f>R129/(IF(AND('Категория(опт)'!$B$6="с НДС"),1,IF(AND('Категория(опт)'!$B$6="без НДС"),1.2,"")))</f>
        <v>24037</v>
      </c>
      <c r="T129" s="240">
        <f>R129*0.855/(IF(AND('Категория(опт)'!$B$6="с НДС"),1,IF(AND('Категория(опт)'!$B$6="без НДС"),1.2,"")))</f>
        <v>20551.634999999998</v>
      </c>
      <c r="U129" s="209" t="e">
        <f t="shared" si="50"/>
        <v>#REF!</v>
      </c>
      <c r="V129" s="210" t="e">
        <f t="shared" si="51"/>
        <v>#REF!</v>
      </c>
    </row>
    <row r="130" spans="1:22" ht="26.65" customHeight="1">
      <c r="A130" s="696"/>
      <c r="B130" s="699"/>
      <c r="C130" s="546" t="s">
        <v>1967</v>
      </c>
      <c r="D130" s="701"/>
      <c r="E130" s="302">
        <v>120</v>
      </c>
      <c r="F130" s="263">
        <f>'СВОД Кровати'!J243</f>
        <v>20500</v>
      </c>
      <c r="G130" s="197">
        <f>'СВОД Кровати'!K243</f>
        <v>0.4</v>
      </c>
      <c r="H130" s="819">
        <f>'СВОД Кровати'!L243</f>
        <v>12300</v>
      </c>
      <c r="I130" s="849">
        <v>8186.4562499999993</v>
      </c>
      <c r="J130" s="827">
        <f>'СВОД Кровати'!J249</f>
        <v>23000</v>
      </c>
      <c r="K130" s="197">
        <f>'СВОД Кровати'!K249</f>
        <v>0.4</v>
      </c>
      <c r="L130" s="819">
        <f>'СВОД Кровати'!L249</f>
        <v>13800</v>
      </c>
      <c r="M130" s="864">
        <v>9121.6687499999989</v>
      </c>
      <c r="N130" s="547"/>
      <c r="O130" s="548"/>
      <c r="P130" s="549"/>
      <c r="Q130" s="550"/>
      <c r="R130" s="551"/>
      <c r="S130" s="552"/>
      <c r="T130" s="553"/>
      <c r="U130" s="218"/>
      <c r="V130" s="219"/>
    </row>
    <row r="131" spans="1:22" ht="26.65" customHeight="1">
      <c r="A131" s="696"/>
      <c r="B131" s="699"/>
      <c r="C131" s="546" t="s">
        <v>1968</v>
      </c>
      <c r="D131" s="701"/>
      <c r="E131" s="302">
        <v>140</v>
      </c>
      <c r="F131" s="263">
        <f>'СВОД Кровати'!J244</f>
        <v>21000</v>
      </c>
      <c r="G131" s="197">
        <f>'СВОД Кровати'!K244</f>
        <v>0.4</v>
      </c>
      <c r="H131" s="819">
        <f>'СВОД Кровати'!L244</f>
        <v>12600</v>
      </c>
      <c r="I131" s="849">
        <v>8377.7062499999993</v>
      </c>
      <c r="J131" s="827">
        <f>'СВОД Кровати'!J250</f>
        <v>24500</v>
      </c>
      <c r="K131" s="197">
        <f>'СВОД Кровати'!K250</f>
        <v>0.4</v>
      </c>
      <c r="L131" s="819">
        <f>'СВОД Кровати'!L250</f>
        <v>14700</v>
      </c>
      <c r="M131" s="864">
        <v>9694.4624999999996</v>
      </c>
      <c r="N131" s="211">
        <v>49125</v>
      </c>
      <c r="O131" s="212" t="e">
        <f>ROUND(N131*(1+#REF!),0)</f>
        <v>#REF!</v>
      </c>
      <c r="P131" s="213">
        <v>0.316</v>
      </c>
      <c r="Q131" s="214" t="e">
        <f t="shared" ref="Q131:Q132" si="52">O131*(1-P131)</f>
        <v>#REF!</v>
      </c>
      <c r="R131" s="215">
        <v>26194</v>
      </c>
      <c r="S131" s="216">
        <f>R131/(IF(AND('Категория(опт)'!$B$6="с НДС"),1,IF(AND('Категория(опт)'!$B$6="без НДС"),1.2,"")))</f>
        <v>26194</v>
      </c>
      <c r="T131" s="217">
        <f>R131*0.855/(IF(AND('Категория(опт)'!$B$6="с НДС"),1,IF(AND('Категория(опт)'!$B$6="без НДС"),1.2,"")))</f>
        <v>22395.87</v>
      </c>
      <c r="U131" s="218" t="e">
        <f t="shared" ref="U131:U132" si="53">Q131-T131</f>
        <v>#REF!</v>
      </c>
      <c r="V131" s="219" t="e">
        <f t="shared" ref="V131:V132" si="54">U131/T131</f>
        <v>#REF!</v>
      </c>
    </row>
    <row r="132" spans="1:22" ht="26.65" customHeight="1">
      <c r="A132" s="696"/>
      <c r="B132" s="699"/>
      <c r="C132" s="546" t="s">
        <v>1969</v>
      </c>
      <c r="D132" s="701"/>
      <c r="E132" s="303">
        <v>160</v>
      </c>
      <c r="F132" s="175">
        <f>'СВОД Кровати'!J245</f>
        <v>22000</v>
      </c>
      <c r="G132" s="220">
        <f>'СВОД Кровати'!K245</f>
        <v>0.4</v>
      </c>
      <c r="H132" s="834">
        <f>'СВОД Кровати'!L245</f>
        <v>13200</v>
      </c>
      <c r="I132" s="858">
        <v>8949.5437499999989</v>
      </c>
      <c r="J132" s="844">
        <f>'СВОД Кровати'!J251</f>
        <v>26000</v>
      </c>
      <c r="K132" s="220">
        <f>'СВОД Кровати'!K251</f>
        <v>0.4</v>
      </c>
      <c r="L132" s="834">
        <f>'СВОД Кровати'!L251</f>
        <v>15600</v>
      </c>
      <c r="M132" s="869">
        <v>10265.34375</v>
      </c>
      <c r="N132" s="221">
        <v>51288</v>
      </c>
      <c r="O132" s="222" t="e">
        <f>ROUND(N132*(1+#REF!),0)</f>
        <v>#REF!</v>
      </c>
      <c r="P132" s="223">
        <v>0.316</v>
      </c>
      <c r="Q132" s="224" t="e">
        <f t="shared" si="52"/>
        <v>#REF!</v>
      </c>
      <c r="R132" s="225">
        <v>27354</v>
      </c>
      <c r="S132" s="226">
        <f>R132/(IF(AND('Категория(опт)'!$B$6="с НДС"),1,IF(AND('Категория(опт)'!$B$6="без НДС"),1.2,"")))</f>
        <v>27354</v>
      </c>
      <c r="T132" s="208">
        <f>R132*0.855/(IF(AND('Категория(опт)'!$B$6="с НДС"),1,IF(AND('Категория(опт)'!$B$6="без НДС"),1.2,"")))</f>
        <v>23387.67</v>
      </c>
      <c r="U132" s="227" t="e">
        <f t="shared" si="53"/>
        <v>#REF!</v>
      </c>
      <c r="V132" s="228" t="e">
        <f t="shared" si="54"/>
        <v>#REF!</v>
      </c>
    </row>
    <row r="133" spans="1:22" ht="26.65" customHeight="1">
      <c r="A133" s="696"/>
      <c r="B133" s="699"/>
      <c r="C133" s="546" t="s">
        <v>1970</v>
      </c>
      <c r="D133" s="701"/>
      <c r="E133" s="305">
        <v>180</v>
      </c>
      <c r="F133" s="264">
        <f>'СВОД Кровати'!J246</f>
        <v>23500</v>
      </c>
      <c r="G133" s="241">
        <f>'СВОД Кровати'!K246</f>
        <v>0.4</v>
      </c>
      <c r="H133" s="836">
        <f>'СВОД Кровати'!L246</f>
        <v>14100</v>
      </c>
      <c r="I133" s="853">
        <v>9522.3374999999996</v>
      </c>
      <c r="J133" s="845">
        <f>'СВОД Кровати'!J252</f>
        <v>27500</v>
      </c>
      <c r="K133" s="241">
        <f>'СВОД Кровати'!K252</f>
        <v>0.4</v>
      </c>
      <c r="L133" s="836">
        <f>'СВОД Кровати'!L252</f>
        <v>16500</v>
      </c>
      <c r="M133" s="866">
        <v>10837.18125</v>
      </c>
      <c r="N133" s="555"/>
      <c r="O133" s="556"/>
      <c r="P133" s="243"/>
      <c r="Q133" s="557"/>
      <c r="R133" s="558"/>
      <c r="S133" s="559"/>
      <c r="T133" s="560"/>
      <c r="U133" s="561"/>
      <c r="V133" s="562"/>
    </row>
    <row r="134" spans="1:22" ht="26.65" customHeight="1" thickBot="1">
      <c r="A134" s="697"/>
      <c r="B134" s="699"/>
      <c r="C134" s="375" t="s">
        <v>1971</v>
      </c>
      <c r="D134" s="702"/>
      <c r="E134" s="304">
        <v>200</v>
      </c>
      <c r="F134" s="258">
        <f>'СВОД Кровати'!J247</f>
        <v>25500</v>
      </c>
      <c r="G134" s="229">
        <f>'СВОД Кровати'!K247</f>
        <v>0.4</v>
      </c>
      <c r="H134" s="835">
        <f>'СВОД Кровати'!L247</f>
        <v>15300</v>
      </c>
      <c r="I134" s="859">
        <v>10284.46875</v>
      </c>
      <c r="J134" s="843">
        <f>'СВОД Кровати'!J253</f>
        <v>29500</v>
      </c>
      <c r="K134" s="229">
        <f>'СВОД Кровати'!K253</f>
        <v>0.4</v>
      </c>
      <c r="L134" s="835">
        <f>'СВОД Кровати'!L253</f>
        <v>17700</v>
      </c>
      <c r="M134" s="870">
        <v>11600.268750000001</v>
      </c>
      <c r="N134" s="231">
        <v>53775</v>
      </c>
      <c r="O134" s="232" t="e">
        <f>ROUND(N134*(1+#REF!),0)</f>
        <v>#REF!</v>
      </c>
      <c r="P134" s="233">
        <v>0.316</v>
      </c>
      <c r="Q134" s="234" t="e">
        <f t="shared" ref="Q134:Q135" si="55">O134*(1-P134)</f>
        <v>#REF!</v>
      </c>
      <c r="R134" s="235">
        <v>28681</v>
      </c>
      <c r="S134" s="236">
        <f>R134/(IF(AND('Категория(опт)'!$B$6="с НДС"),1,IF(AND('Категория(опт)'!$B$6="без НДС"),1.2,"")))</f>
        <v>28681</v>
      </c>
      <c r="T134" s="237">
        <f>R134*0.855/(IF(AND('Категория(опт)'!$B$6="с НДС"),1,IF(AND('Категория(опт)'!$B$6="без НДС"),1.2,"")))</f>
        <v>24522.255000000001</v>
      </c>
      <c r="U134" s="238" t="e">
        <f t="shared" ref="U134:U135" si="56">Q134-T134</f>
        <v>#REF!</v>
      </c>
      <c r="V134" s="239" t="e">
        <f t="shared" ref="V134:V135" si="57">U134/T134</f>
        <v>#REF!</v>
      </c>
    </row>
    <row r="135" spans="1:22" ht="26.65" customHeight="1">
      <c r="A135" s="695" t="s">
        <v>1998</v>
      </c>
      <c r="B135" s="699"/>
      <c r="C135" s="373" t="s">
        <v>1972</v>
      </c>
      <c r="D135" s="700" t="s">
        <v>41</v>
      </c>
      <c r="E135" s="301">
        <v>90</v>
      </c>
      <c r="F135" s="174">
        <f>'СВОД Кровати'!J254</f>
        <v>36500</v>
      </c>
      <c r="G135" s="192">
        <f>'СВОД Кровати'!K254</f>
        <v>0.4</v>
      </c>
      <c r="H135" s="818">
        <f>'СВОД Кровати'!L254</f>
        <v>21900</v>
      </c>
      <c r="I135" s="855">
        <v>14810.4</v>
      </c>
      <c r="J135" s="830">
        <f>'СВОД Кровати'!J260</f>
        <v>39500</v>
      </c>
      <c r="K135" s="192">
        <f>'СВОД Кровати'!K260</f>
        <v>0.4</v>
      </c>
      <c r="L135" s="818">
        <f>'СВОД Кровати'!L260</f>
        <v>23700</v>
      </c>
      <c r="M135" s="867">
        <v>15930.168749999999</v>
      </c>
      <c r="N135" s="202">
        <v>64338</v>
      </c>
      <c r="O135" s="203" t="e">
        <f>ROUND(N135*(1+#REF!),0)</f>
        <v>#REF!</v>
      </c>
      <c r="P135" s="204">
        <v>0.316</v>
      </c>
      <c r="Q135" s="205" t="e">
        <f t="shared" si="55"/>
        <v>#REF!</v>
      </c>
      <c r="R135" s="206">
        <v>34318</v>
      </c>
      <c r="S135" s="207">
        <f>R135/(IF(AND('Категория(опт)'!$B$6="с НДС"),1,IF(AND('Категория(опт)'!$B$6="без НДС"),1.2,"")))</f>
        <v>34318</v>
      </c>
      <c r="T135" s="240">
        <f>R135*0.855/(IF(AND('Категория(опт)'!$B$6="с НДС"),1,IF(AND('Категория(опт)'!$B$6="без НДС"),1.2,"")))</f>
        <v>29341.89</v>
      </c>
      <c r="U135" s="209" t="e">
        <f t="shared" si="56"/>
        <v>#REF!</v>
      </c>
      <c r="V135" s="210" t="e">
        <f t="shared" si="57"/>
        <v>#REF!</v>
      </c>
    </row>
    <row r="136" spans="1:22" ht="26.65" customHeight="1">
      <c r="A136" s="696"/>
      <c r="B136" s="699"/>
      <c r="C136" s="546" t="s">
        <v>1973</v>
      </c>
      <c r="D136" s="701"/>
      <c r="E136" s="302">
        <v>120</v>
      </c>
      <c r="F136" s="263">
        <f>'СВОД Кровати'!J255</f>
        <v>45500</v>
      </c>
      <c r="G136" s="197">
        <f>'СВОД Кровати'!K255</f>
        <v>0.4</v>
      </c>
      <c r="H136" s="819">
        <f>'СВОД Кровати'!L255</f>
        <v>27300</v>
      </c>
      <c r="I136" s="849">
        <v>18624.881250000002</v>
      </c>
      <c r="J136" s="827">
        <f>'СВОД Кровати'!J261</f>
        <v>49000</v>
      </c>
      <c r="K136" s="197">
        <f>'СВОД Кровати'!K261</f>
        <v>0.4</v>
      </c>
      <c r="L136" s="819">
        <f>'СВОД Кровати'!L261</f>
        <v>29400</v>
      </c>
      <c r="M136" s="864">
        <v>19743.693750000002</v>
      </c>
      <c r="N136" s="547"/>
      <c r="O136" s="548"/>
      <c r="P136" s="549"/>
      <c r="Q136" s="550"/>
      <c r="R136" s="551"/>
      <c r="S136" s="552"/>
      <c r="T136" s="553"/>
      <c r="U136" s="218"/>
      <c r="V136" s="219"/>
    </row>
    <row r="137" spans="1:22" ht="26.65" customHeight="1">
      <c r="A137" s="696"/>
      <c r="B137" s="699"/>
      <c r="C137" s="546" t="s">
        <v>1974</v>
      </c>
      <c r="D137" s="701"/>
      <c r="E137" s="302">
        <v>140</v>
      </c>
      <c r="F137" s="263">
        <f>'СВОД Кровати'!J256</f>
        <v>48000</v>
      </c>
      <c r="G137" s="197">
        <f>'СВОД Кровати'!K256</f>
        <v>0.4</v>
      </c>
      <c r="H137" s="819">
        <f>'СВОД Кровати'!L256</f>
        <v>28800</v>
      </c>
      <c r="I137" s="849">
        <v>19578.262499999997</v>
      </c>
      <c r="J137" s="827">
        <f>'СВОД Кровати'!J262</f>
        <v>51500</v>
      </c>
      <c r="K137" s="197">
        <f>'СВОД Кровати'!K262</f>
        <v>0.4</v>
      </c>
      <c r="L137" s="819">
        <f>'СВОД Кровати'!L262</f>
        <v>30900</v>
      </c>
      <c r="M137" s="864">
        <v>20697.074999999997</v>
      </c>
      <c r="N137" s="211">
        <v>69950</v>
      </c>
      <c r="O137" s="212" t="e">
        <f>ROUND(N137*(1+#REF!),0)</f>
        <v>#REF!</v>
      </c>
      <c r="P137" s="213">
        <v>0.316</v>
      </c>
      <c r="Q137" s="214" t="e">
        <f t="shared" ref="Q137:Q138" si="58">O137*(1-P137)</f>
        <v>#REF!</v>
      </c>
      <c r="R137" s="215">
        <v>37304</v>
      </c>
      <c r="S137" s="216">
        <f>R137/(IF(AND('Категория(опт)'!$B$6="с НДС"),1,IF(AND('Категория(опт)'!$B$6="без НДС"),1.2,"")))</f>
        <v>37304</v>
      </c>
      <c r="T137" s="217">
        <f>R137*0.855/(IF(AND('Категория(опт)'!$B$6="с НДС"),1,IF(AND('Категория(опт)'!$B$6="без НДС"),1.2,"")))</f>
        <v>31894.92</v>
      </c>
      <c r="U137" s="218" t="e">
        <f t="shared" ref="U137:U138" si="59">Q137-T137</f>
        <v>#REF!</v>
      </c>
      <c r="V137" s="219" t="e">
        <f t="shared" ref="V137:V138" si="60">U137/T137</f>
        <v>#REF!</v>
      </c>
    </row>
    <row r="138" spans="1:22" ht="26.65" customHeight="1">
      <c r="A138" s="696"/>
      <c r="B138" s="699"/>
      <c r="C138" s="546" t="s">
        <v>1975</v>
      </c>
      <c r="D138" s="701"/>
      <c r="E138" s="303">
        <v>160</v>
      </c>
      <c r="F138" s="175">
        <f>'СВОД Кровати'!J257</f>
        <v>49500</v>
      </c>
      <c r="G138" s="220">
        <f>'СВОД Кровати'!K257</f>
        <v>0.4</v>
      </c>
      <c r="H138" s="834">
        <f>'СВОД Кровати'!L257</f>
        <v>29700</v>
      </c>
      <c r="I138" s="858">
        <v>20150.100000000002</v>
      </c>
      <c r="J138" s="844">
        <f>'СВОД Кровати'!J263</f>
        <v>53000</v>
      </c>
      <c r="K138" s="220">
        <f>'СВОД Кровати'!K263</f>
        <v>0.4</v>
      </c>
      <c r="L138" s="834">
        <f>'СВОД Кровати'!L263</f>
        <v>31800</v>
      </c>
      <c r="M138" s="869">
        <v>21268.912500000002</v>
      </c>
      <c r="N138" s="221">
        <v>71813</v>
      </c>
      <c r="O138" s="222" t="e">
        <f>ROUND(N138*(1+#REF!),0)</f>
        <v>#REF!</v>
      </c>
      <c r="P138" s="223">
        <v>0.316</v>
      </c>
      <c r="Q138" s="224" t="e">
        <f t="shared" si="58"/>
        <v>#REF!</v>
      </c>
      <c r="R138" s="225">
        <v>38298</v>
      </c>
      <c r="S138" s="226">
        <f>R138/(IF(AND('Категория(опт)'!$B$6="с НДС"),1,IF(AND('Категория(опт)'!$B$6="без НДС"),1.2,"")))</f>
        <v>38298</v>
      </c>
      <c r="T138" s="208">
        <f>R138*0.855/(IF(AND('Категория(опт)'!$B$6="с НДС"),1,IF(AND('Категория(опт)'!$B$6="без НДС"),1.2,"")))</f>
        <v>32744.79</v>
      </c>
      <c r="U138" s="227" t="e">
        <f t="shared" si="59"/>
        <v>#REF!</v>
      </c>
      <c r="V138" s="228" t="e">
        <f t="shared" si="60"/>
        <v>#REF!</v>
      </c>
    </row>
    <row r="139" spans="1:22" ht="26.65" customHeight="1">
      <c r="A139" s="696"/>
      <c r="B139" s="699"/>
      <c r="C139" s="546" t="s">
        <v>1976</v>
      </c>
      <c r="D139" s="701"/>
      <c r="E139" s="305">
        <v>180</v>
      </c>
      <c r="F139" s="264">
        <f>'СВОД Кровати'!J258</f>
        <v>52500</v>
      </c>
      <c r="G139" s="241">
        <f>'СВОД Кровати'!K258</f>
        <v>0.4</v>
      </c>
      <c r="H139" s="836">
        <f>'СВОД Кровати'!L258</f>
        <v>31500</v>
      </c>
      <c r="I139" s="853">
        <v>21102.524999999998</v>
      </c>
      <c r="J139" s="845">
        <f>'СВОД Кровати'!J264</f>
        <v>55500</v>
      </c>
      <c r="K139" s="241">
        <f>'СВОД Кровати'!K264</f>
        <v>0.4</v>
      </c>
      <c r="L139" s="836">
        <f>'СВОД Кровати'!L264</f>
        <v>33300</v>
      </c>
      <c r="M139" s="866">
        <v>22222.293749999997</v>
      </c>
      <c r="N139" s="555"/>
      <c r="O139" s="556"/>
      <c r="P139" s="243"/>
      <c r="Q139" s="557"/>
      <c r="R139" s="558"/>
      <c r="S139" s="559"/>
      <c r="T139" s="560"/>
      <c r="U139" s="561"/>
      <c r="V139" s="562"/>
    </row>
    <row r="140" spans="1:22" ht="26.65" customHeight="1" thickBot="1">
      <c r="A140" s="696"/>
      <c r="B140" s="699"/>
      <c r="C140" s="375" t="s">
        <v>1977</v>
      </c>
      <c r="D140" s="702"/>
      <c r="E140" s="304">
        <v>200</v>
      </c>
      <c r="F140" s="258">
        <f>'СВОД Кровати'!J259</f>
        <v>55500</v>
      </c>
      <c r="G140" s="229">
        <f>'СВОД Кровати'!K259</f>
        <v>0.4</v>
      </c>
      <c r="H140" s="835">
        <f>'СВОД Кровати'!L259</f>
        <v>33300</v>
      </c>
      <c r="I140" s="859">
        <v>22056.862499999999</v>
      </c>
      <c r="J140" s="843">
        <f>'СВОД Кровати'!J265</f>
        <v>58000</v>
      </c>
      <c r="K140" s="229">
        <f>'СВОД Кровати'!K265</f>
        <v>0.4</v>
      </c>
      <c r="L140" s="835">
        <f>'СВОД Кровати'!L265</f>
        <v>34800</v>
      </c>
      <c r="M140" s="870">
        <v>23175.674999999999</v>
      </c>
      <c r="N140" s="231">
        <v>76163</v>
      </c>
      <c r="O140" s="232" t="e">
        <f>ROUND(N140*(1+#REF!),0)</f>
        <v>#REF!</v>
      </c>
      <c r="P140" s="243">
        <v>0.316</v>
      </c>
      <c r="Q140" s="234" t="e">
        <f t="shared" ref="Q140:Q141" si="61">O140*(1-P140)</f>
        <v>#REF!</v>
      </c>
      <c r="R140" s="235">
        <v>40620</v>
      </c>
      <c r="S140" s="236">
        <f>R140/(IF(AND('Категория(опт)'!$B$6="с НДС"),1,IF(AND('Категория(опт)'!$B$6="без НДС"),1.2,"")))</f>
        <v>40620</v>
      </c>
      <c r="T140" s="237">
        <f>R140*0.855/(IF(AND('Категория(опт)'!$B$6="с НДС"),1,IF(AND('Категория(опт)'!$B$6="без НДС"),1.2,"")))</f>
        <v>34730.1</v>
      </c>
      <c r="U140" s="238" t="e">
        <f t="shared" ref="U140:U141" si="62">Q140-T140</f>
        <v>#REF!</v>
      </c>
      <c r="V140" s="239" t="e">
        <f t="shared" ref="V140:V141" si="63">U140/T140</f>
        <v>#REF!</v>
      </c>
    </row>
    <row r="141" spans="1:22" ht="26.65" customHeight="1">
      <c r="A141" s="695" t="s">
        <v>2218</v>
      </c>
      <c r="B141" s="698"/>
      <c r="C141" s="373" t="s">
        <v>2206</v>
      </c>
      <c r="D141" s="700" t="s">
        <v>41</v>
      </c>
      <c r="E141" s="301">
        <v>90</v>
      </c>
      <c r="F141" s="174">
        <f>'СВОД Кровати'!J286</f>
        <v>16500</v>
      </c>
      <c r="G141" s="192">
        <f>'СВОД Кровати'!K286</f>
        <v>0.4</v>
      </c>
      <c r="H141" s="818">
        <f>'СВОД Кровати'!L286</f>
        <v>9900</v>
      </c>
      <c r="I141" s="855">
        <v>6706.3499999999995</v>
      </c>
      <c r="J141" s="830">
        <f>'СВОД Кровати'!J292</f>
        <v>19500</v>
      </c>
      <c r="K141" s="192">
        <f>'СВОД Кровати'!K292</f>
        <v>0.4</v>
      </c>
      <c r="L141" s="818">
        <f>'СВОД Кровати'!L292</f>
        <v>11700</v>
      </c>
      <c r="M141" s="867">
        <v>7908.8624999999993</v>
      </c>
      <c r="N141" s="202">
        <v>45063</v>
      </c>
      <c r="O141" s="203" t="e">
        <f>ROUND(N141*(1+#REF!),0)</f>
        <v>#REF!</v>
      </c>
      <c r="P141" s="204">
        <v>0.316</v>
      </c>
      <c r="Q141" s="205" t="e">
        <f t="shared" si="61"/>
        <v>#REF!</v>
      </c>
      <c r="R141" s="206">
        <v>24037</v>
      </c>
      <c r="S141" s="207">
        <f>R141/(IF(AND('Категория(опт)'!$B$6="с НДС"),1,IF(AND('Категория(опт)'!$B$6="без НДС"),1.2,"")))</f>
        <v>24037</v>
      </c>
      <c r="T141" s="240">
        <f>R141*0.855/(IF(AND('Категория(опт)'!$B$6="с НДС"),1,IF(AND('Категория(опт)'!$B$6="без НДС"),1.2,"")))</f>
        <v>20551.634999999998</v>
      </c>
      <c r="U141" s="209" t="e">
        <f t="shared" si="62"/>
        <v>#REF!</v>
      </c>
      <c r="V141" s="210" t="e">
        <f t="shared" si="63"/>
        <v>#REF!</v>
      </c>
    </row>
    <row r="142" spans="1:22" ht="26.65" customHeight="1">
      <c r="A142" s="696"/>
      <c r="B142" s="699"/>
      <c r="C142" s="546" t="s">
        <v>2207</v>
      </c>
      <c r="D142" s="701"/>
      <c r="E142" s="302">
        <v>120</v>
      </c>
      <c r="F142" s="263">
        <f>'СВОД Кровати'!J287</f>
        <v>18667</v>
      </c>
      <c r="G142" s="197">
        <f>'СВОД Кровати'!K287</f>
        <v>0.4</v>
      </c>
      <c r="H142" s="819">
        <f>'СВОД Кровати'!L287</f>
        <v>11200.199999999999</v>
      </c>
      <c r="I142" s="849">
        <v>7592.2874999999995</v>
      </c>
      <c r="J142" s="827">
        <f>'СВОД Кровати'!J293</f>
        <v>21333</v>
      </c>
      <c r="K142" s="197">
        <f>'СВОД Кровати'!K293</f>
        <v>0.4</v>
      </c>
      <c r="L142" s="819">
        <f>'СВОД Кровати'!L293</f>
        <v>12799.8</v>
      </c>
      <c r="M142" s="864">
        <v>8664.8624999999993</v>
      </c>
      <c r="N142" s="547"/>
      <c r="O142" s="548"/>
      <c r="P142" s="549"/>
      <c r="Q142" s="550"/>
      <c r="R142" s="551"/>
      <c r="S142" s="552"/>
      <c r="T142" s="553"/>
      <c r="U142" s="218"/>
      <c r="V142" s="219"/>
    </row>
    <row r="143" spans="1:22" ht="26.65" customHeight="1">
      <c r="A143" s="696"/>
      <c r="B143" s="699"/>
      <c r="C143" s="546" t="s">
        <v>2208</v>
      </c>
      <c r="D143" s="701"/>
      <c r="E143" s="302">
        <v>140</v>
      </c>
      <c r="F143" s="263">
        <f>'СВОД Кровати'!J288</f>
        <v>19167</v>
      </c>
      <c r="G143" s="197">
        <f>'СВОД Кровати'!K288</f>
        <v>0.4</v>
      </c>
      <c r="H143" s="819">
        <f>'СВОД Кровати'!L288</f>
        <v>11500.199999999999</v>
      </c>
      <c r="I143" s="849">
        <v>7779.7124999999996</v>
      </c>
      <c r="J143" s="827">
        <f>'СВОД Кровати'!J294</f>
        <v>22667</v>
      </c>
      <c r="K143" s="197">
        <f>'СВОД Кровати'!K294</f>
        <v>0.4</v>
      </c>
      <c r="L143" s="819">
        <f>'СВОД Кровати'!L294</f>
        <v>13600.199999999999</v>
      </c>
      <c r="M143" s="864">
        <v>9160.9874999999993</v>
      </c>
      <c r="N143" s="211">
        <v>49125</v>
      </c>
      <c r="O143" s="212" t="e">
        <f>ROUND(N143*(1+#REF!),0)</f>
        <v>#REF!</v>
      </c>
      <c r="P143" s="213">
        <v>0.316</v>
      </c>
      <c r="Q143" s="214" t="e">
        <f t="shared" ref="Q143:Q144" si="64">O143*(1-P143)</f>
        <v>#REF!</v>
      </c>
      <c r="R143" s="215">
        <v>26194</v>
      </c>
      <c r="S143" s="216">
        <f>R143/(IF(AND('Категория(опт)'!$B$6="с НДС"),1,IF(AND('Категория(опт)'!$B$6="без НДС"),1.2,"")))</f>
        <v>26194</v>
      </c>
      <c r="T143" s="217">
        <f>R143*0.855/(IF(AND('Категория(опт)'!$B$6="с НДС"),1,IF(AND('Категория(опт)'!$B$6="без НДС"),1.2,"")))</f>
        <v>22395.87</v>
      </c>
      <c r="U143" s="218" t="e">
        <f t="shared" ref="U143:U144" si="65">Q143-T143</f>
        <v>#REF!</v>
      </c>
      <c r="V143" s="219" t="e">
        <f t="shared" ref="V143:V144" si="66">U143/T143</f>
        <v>#REF!</v>
      </c>
    </row>
    <row r="144" spans="1:22" ht="26.65" customHeight="1">
      <c r="A144" s="696"/>
      <c r="B144" s="699"/>
      <c r="C144" s="546" t="s">
        <v>2209</v>
      </c>
      <c r="D144" s="701"/>
      <c r="E144" s="303">
        <v>160</v>
      </c>
      <c r="F144" s="175">
        <f>'СВОД Кровати'!J289</f>
        <v>20000</v>
      </c>
      <c r="G144" s="220">
        <f>'СВОД Кровати'!K289</f>
        <v>0.4</v>
      </c>
      <c r="H144" s="834">
        <f>'СВОД Кровати'!L289</f>
        <v>12000</v>
      </c>
      <c r="I144" s="858">
        <v>8100.2249999999995</v>
      </c>
      <c r="J144" s="844">
        <f>'СВОД Кровати'!J295</f>
        <v>23500</v>
      </c>
      <c r="K144" s="220">
        <f>'СВОД Кровати'!K295</f>
        <v>0.4</v>
      </c>
      <c r="L144" s="834">
        <f>'СВОД Кровати'!L295</f>
        <v>14100</v>
      </c>
      <c r="M144" s="869">
        <v>9544.5</v>
      </c>
      <c r="N144" s="221">
        <v>51288</v>
      </c>
      <c r="O144" s="222" t="e">
        <f>ROUND(N144*(1+#REF!),0)</f>
        <v>#REF!</v>
      </c>
      <c r="P144" s="223">
        <v>0.316</v>
      </c>
      <c r="Q144" s="224" t="e">
        <f t="shared" si="64"/>
        <v>#REF!</v>
      </c>
      <c r="R144" s="225">
        <v>27354</v>
      </c>
      <c r="S144" s="226">
        <f>R144/(IF(AND('Категория(опт)'!$B$6="с НДС"),1,IF(AND('Категория(опт)'!$B$6="без НДС"),1.2,"")))</f>
        <v>27354</v>
      </c>
      <c r="T144" s="208">
        <f>R144*0.855/(IF(AND('Категория(опт)'!$B$6="с НДС"),1,IF(AND('Категория(опт)'!$B$6="без НДС"),1.2,"")))</f>
        <v>23387.67</v>
      </c>
      <c r="U144" s="227" t="e">
        <f t="shared" si="65"/>
        <v>#REF!</v>
      </c>
      <c r="V144" s="228" t="e">
        <f t="shared" si="66"/>
        <v>#REF!</v>
      </c>
    </row>
    <row r="145" spans="1:22" ht="26.65" customHeight="1">
      <c r="A145" s="696"/>
      <c r="B145" s="699"/>
      <c r="C145" s="546" t="s">
        <v>2210</v>
      </c>
      <c r="D145" s="701"/>
      <c r="E145" s="305">
        <v>180</v>
      </c>
      <c r="F145" s="264">
        <f>'СВОД Кровати'!J290</f>
        <v>21167</v>
      </c>
      <c r="G145" s="241">
        <f>'СВОД Кровати'!K290</f>
        <v>0.4</v>
      </c>
      <c r="H145" s="836">
        <f>'СВОД Кровати'!L290</f>
        <v>12700.199999999999</v>
      </c>
      <c r="I145" s="853">
        <v>8575.0874999999996</v>
      </c>
      <c r="J145" s="845">
        <f>'СВОД Кровати'!J296</f>
        <v>25000</v>
      </c>
      <c r="K145" s="241">
        <f>'СВОД Кровати'!K296</f>
        <v>0.4</v>
      </c>
      <c r="L145" s="836">
        <f>'СВОД Кровати'!L296</f>
        <v>15000</v>
      </c>
      <c r="M145" s="866">
        <v>10128.037499999999</v>
      </c>
      <c r="N145" s="555"/>
      <c r="O145" s="556"/>
      <c r="P145" s="243"/>
      <c r="Q145" s="557"/>
      <c r="R145" s="558"/>
      <c r="S145" s="559"/>
      <c r="T145" s="560"/>
      <c r="U145" s="561"/>
      <c r="V145" s="562"/>
    </row>
    <row r="146" spans="1:22" ht="26.65" customHeight="1" thickBot="1">
      <c r="A146" s="697"/>
      <c r="B146" s="699"/>
      <c r="C146" s="375" t="s">
        <v>2211</v>
      </c>
      <c r="D146" s="702"/>
      <c r="E146" s="304">
        <v>200</v>
      </c>
      <c r="F146" s="258">
        <f>'СВОД Кровати'!J291</f>
        <v>23500</v>
      </c>
      <c r="G146" s="229">
        <f>'СВОД Кровати'!K291</f>
        <v>0.4</v>
      </c>
      <c r="H146" s="835">
        <f>'СВОД Кровати'!L291</f>
        <v>14100</v>
      </c>
      <c r="I146" s="859">
        <v>9492.5249999999996</v>
      </c>
      <c r="J146" s="843">
        <f>'СВОД Кровати'!J297</f>
        <v>28167</v>
      </c>
      <c r="K146" s="229">
        <f>'СВОД Кровати'!K297</f>
        <v>0.4</v>
      </c>
      <c r="L146" s="835">
        <f>'СВОД Кровати'!L297</f>
        <v>16900.2</v>
      </c>
      <c r="M146" s="870">
        <v>11394.3375</v>
      </c>
      <c r="N146" s="231">
        <v>53775</v>
      </c>
      <c r="O146" s="232" t="e">
        <f>ROUND(N146*(1+#REF!),0)</f>
        <v>#REF!</v>
      </c>
      <c r="P146" s="233">
        <v>0.316</v>
      </c>
      <c r="Q146" s="234" t="e">
        <f t="shared" ref="Q146:Q147" si="67">O146*(1-P146)</f>
        <v>#REF!</v>
      </c>
      <c r="R146" s="235">
        <v>28681</v>
      </c>
      <c r="S146" s="236">
        <f>R146/(IF(AND('Категория(опт)'!$B$6="с НДС"),1,IF(AND('Категория(опт)'!$B$6="без НДС"),1.2,"")))</f>
        <v>28681</v>
      </c>
      <c r="T146" s="237">
        <f>R146*0.855/(IF(AND('Категория(опт)'!$B$6="с НДС"),1,IF(AND('Категория(опт)'!$B$6="без НДС"),1.2,"")))</f>
        <v>24522.255000000001</v>
      </c>
      <c r="U146" s="238" t="e">
        <f t="shared" ref="U146:U147" si="68">Q146-T146</f>
        <v>#REF!</v>
      </c>
      <c r="V146" s="239" t="e">
        <f t="shared" ref="V146:V147" si="69">U146/T146</f>
        <v>#REF!</v>
      </c>
    </row>
    <row r="147" spans="1:22" ht="26.65" customHeight="1">
      <c r="A147" s="695" t="s">
        <v>2084</v>
      </c>
      <c r="B147" s="699"/>
      <c r="C147" s="373" t="s">
        <v>2212</v>
      </c>
      <c r="D147" s="700" t="s">
        <v>41</v>
      </c>
      <c r="E147" s="301">
        <v>90</v>
      </c>
      <c r="F147" s="174">
        <f>'СВОД Кровати'!J298</f>
        <v>35000</v>
      </c>
      <c r="G147" s="192">
        <f>'СВОД Кровати'!K298</f>
        <v>0.4</v>
      </c>
      <c r="H147" s="818">
        <f>'СВОД Кровати'!L298</f>
        <v>21000</v>
      </c>
      <c r="I147" s="855">
        <v>14172.637499999999</v>
      </c>
      <c r="J147" s="830">
        <f>'СВОД Кровати'!J304</f>
        <v>37500</v>
      </c>
      <c r="K147" s="192">
        <f>'СВОД Кровати'!K304</f>
        <v>0.4</v>
      </c>
      <c r="L147" s="818">
        <f>'СВОД Кровати'!L304</f>
        <v>22500</v>
      </c>
      <c r="M147" s="867">
        <v>15205.8375</v>
      </c>
      <c r="N147" s="202">
        <v>64338</v>
      </c>
      <c r="O147" s="203" t="e">
        <f>ROUND(N147*(1+#REF!),0)</f>
        <v>#REF!</v>
      </c>
      <c r="P147" s="204">
        <v>0.316</v>
      </c>
      <c r="Q147" s="205" t="e">
        <f t="shared" si="67"/>
        <v>#REF!</v>
      </c>
      <c r="R147" s="206">
        <v>34318</v>
      </c>
      <c r="S147" s="207">
        <f>R147/(IF(AND('Категория(опт)'!$B$6="с НДС"),1,IF(AND('Категория(опт)'!$B$6="без НДС"),1.2,"")))</f>
        <v>34318</v>
      </c>
      <c r="T147" s="240">
        <f>R147*0.855/(IF(AND('Категория(опт)'!$B$6="с НДС"),1,IF(AND('Категория(опт)'!$B$6="без НДС"),1.2,"")))</f>
        <v>29341.89</v>
      </c>
      <c r="U147" s="209" t="e">
        <f t="shared" si="68"/>
        <v>#REF!</v>
      </c>
      <c r="V147" s="210" t="e">
        <f t="shared" si="69"/>
        <v>#REF!</v>
      </c>
    </row>
    <row r="148" spans="1:22" ht="26.65" customHeight="1">
      <c r="A148" s="696"/>
      <c r="B148" s="699"/>
      <c r="C148" s="546" t="s">
        <v>2213</v>
      </c>
      <c r="D148" s="701"/>
      <c r="E148" s="302">
        <v>120</v>
      </c>
      <c r="F148" s="263">
        <f>'СВОД Кровати'!J299</f>
        <v>43667</v>
      </c>
      <c r="G148" s="197">
        <f>'СВОД Кровати'!K299</f>
        <v>0.4</v>
      </c>
      <c r="H148" s="819">
        <f>'СВОД Кровати'!L299</f>
        <v>26200.2</v>
      </c>
      <c r="I148" s="849">
        <v>17672.287499999999</v>
      </c>
      <c r="J148" s="827">
        <f>'СВОД Кровати'!J305</f>
        <v>46500</v>
      </c>
      <c r="K148" s="197">
        <f>'СВОД Кровати'!K305</f>
        <v>0.4</v>
      </c>
      <c r="L148" s="819">
        <f>'СВОД Кровати'!L305</f>
        <v>27900</v>
      </c>
      <c r="M148" s="864">
        <v>18839.362499999999</v>
      </c>
      <c r="N148" s="547"/>
      <c r="O148" s="548"/>
      <c r="P148" s="549"/>
      <c r="Q148" s="550"/>
      <c r="R148" s="551"/>
      <c r="S148" s="552"/>
      <c r="T148" s="553"/>
      <c r="U148" s="218"/>
      <c r="V148" s="219"/>
    </row>
    <row r="149" spans="1:22" ht="26.65" customHeight="1">
      <c r="A149" s="696"/>
      <c r="B149" s="699"/>
      <c r="C149" s="546" t="s">
        <v>2214</v>
      </c>
      <c r="D149" s="701"/>
      <c r="E149" s="302">
        <v>140</v>
      </c>
      <c r="F149" s="263">
        <f>'СВОД Кровати'!J300</f>
        <v>45500</v>
      </c>
      <c r="G149" s="197">
        <f>'СВОД Кровати'!K300</f>
        <v>0.4</v>
      </c>
      <c r="H149" s="819">
        <f>'СВОД Кровати'!L300</f>
        <v>27300</v>
      </c>
      <c r="I149" s="849">
        <v>18442.462499999998</v>
      </c>
      <c r="J149" s="827">
        <f>'СВОД Кровати'!J306</f>
        <v>49500</v>
      </c>
      <c r="K149" s="197">
        <f>'СВОД Кровати'!K306</f>
        <v>0.4</v>
      </c>
      <c r="L149" s="819">
        <f>'СВОД Кровати'!L306</f>
        <v>29700</v>
      </c>
      <c r="M149" s="864">
        <v>20076.524999999998</v>
      </c>
      <c r="N149" s="211">
        <v>69950</v>
      </c>
      <c r="O149" s="212" t="e">
        <f>ROUND(N149*(1+#REF!),0)</f>
        <v>#REF!</v>
      </c>
      <c r="P149" s="213">
        <v>0.316</v>
      </c>
      <c r="Q149" s="214" t="e">
        <f t="shared" ref="Q149:Q150" si="70">O149*(1-P149)</f>
        <v>#REF!</v>
      </c>
      <c r="R149" s="215">
        <v>37304</v>
      </c>
      <c r="S149" s="216">
        <f>R149/(IF(AND('Категория(опт)'!$B$6="с НДС"),1,IF(AND('Категория(опт)'!$B$6="без НДС"),1.2,"")))</f>
        <v>37304</v>
      </c>
      <c r="T149" s="217">
        <f>R149*0.855/(IF(AND('Категория(опт)'!$B$6="с НДС"),1,IF(AND('Категория(опт)'!$B$6="без НДС"),1.2,"")))</f>
        <v>31894.92</v>
      </c>
      <c r="U149" s="218" t="e">
        <f t="shared" ref="U149:U150" si="71">Q149-T149</f>
        <v>#REF!</v>
      </c>
      <c r="V149" s="219" t="e">
        <f t="shared" ref="V149:V150" si="72">U149/T149</f>
        <v>#REF!</v>
      </c>
    </row>
    <row r="150" spans="1:22" ht="26.65" customHeight="1">
      <c r="A150" s="696"/>
      <c r="B150" s="699"/>
      <c r="C150" s="546" t="s">
        <v>2215</v>
      </c>
      <c r="D150" s="701"/>
      <c r="E150" s="303">
        <v>160</v>
      </c>
      <c r="F150" s="175">
        <f>'СВОД Кровати'!J301</f>
        <v>47167</v>
      </c>
      <c r="G150" s="220">
        <f>'СВОД Кровати'!K301</f>
        <v>0.4</v>
      </c>
      <c r="H150" s="834">
        <f>'СВОД Кровати'!L301</f>
        <v>28300.2</v>
      </c>
      <c r="I150" s="858">
        <v>19072.462499999998</v>
      </c>
      <c r="J150" s="844">
        <f>'СВОД Кровати'!J307</f>
        <v>51333</v>
      </c>
      <c r="K150" s="220">
        <f>'СВОД Кровати'!K307</f>
        <v>0.4</v>
      </c>
      <c r="L150" s="834">
        <f>'СВОД Кровати'!L307</f>
        <v>30799.8</v>
      </c>
      <c r="M150" s="869">
        <v>20774.25</v>
      </c>
      <c r="N150" s="221">
        <v>71813</v>
      </c>
      <c r="O150" s="222" t="e">
        <f>ROUND(N150*(1+#REF!),0)</f>
        <v>#REF!</v>
      </c>
      <c r="P150" s="223">
        <v>0.316</v>
      </c>
      <c r="Q150" s="224" t="e">
        <f t="shared" si="70"/>
        <v>#REF!</v>
      </c>
      <c r="R150" s="225">
        <v>38298</v>
      </c>
      <c r="S150" s="226">
        <f>R150/(IF(AND('Категория(опт)'!$B$6="с НДС"),1,IF(AND('Категория(опт)'!$B$6="без НДС"),1.2,"")))</f>
        <v>38298</v>
      </c>
      <c r="T150" s="208">
        <f>R150*0.855/(IF(AND('Категория(опт)'!$B$6="с НДС"),1,IF(AND('Категория(опт)'!$B$6="без НДС"),1.2,"")))</f>
        <v>32744.79</v>
      </c>
      <c r="U150" s="227" t="e">
        <f t="shared" si="71"/>
        <v>#REF!</v>
      </c>
      <c r="V150" s="228" t="e">
        <f t="shared" si="72"/>
        <v>#REF!</v>
      </c>
    </row>
    <row r="151" spans="1:22" ht="26.65" customHeight="1">
      <c r="A151" s="696"/>
      <c r="B151" s="699"/>
      <c r="C151" s="546" t="s">
        <v>2216</v>
      </c>
      <c r="D151" s="701"/>
      <c r="E151" s="305">
        <v>180</v>
      </c>
      <c r="F151" s="264">
        <f>'СВОД Кровати'!J302</f>
        <v>50000</v>
      </c>
      <c r="G151" s="241">
        <f>'СВОД Кровати'!K302</f>
        <v>0.4</v>
      </c>
      <c r="H151" s="836">
        <f>'СВОД Кровати'!L302</f>
        <v>30000</v>
      </c>
      <c r="I151" s="853">
        <v>20226.149999999998</v>
      </c>
      <c r="J151" s="845">
        <f>'СВОД Кровати'!J308</f>
        <v>53333</v>
      </c>
      <c r="K151" s="241">
        <f>'СВОД Кровати'!K308</f>
        <v>0.4</v>
      </c>
      <c r="L151" s="836">
        <f>'СВОД Кровати'!L308</f>
        <v>31999.8</v>
      </c>
      <c r="M151" s="866">
        <v>21632.625</v>
      </c>
      <c r="N151" s="555"/>
      <c r="O151" s="556"/>
      <c r="P151" s="243"/>
      <c r="Q151" s="557"/>
      <c r="R151" s="558"/>
      <c r="S151" s="559"/>
      <c r="T151" s="560"/>
      <c r="U151" s="561"/>
      <c r="V151" s="562"/>
    </row>
    <row r="152" spans="1:22" ht="26.65" customHeight="1" thickBot="1">
      <c r="A152" s="696"/>
      <c r="B152" s="699"/>
      <c r="C152" s="375" t="s">
        <v>2217</v>
      </c>
      <c r="D152" s="702"/>
      <c r="E152" s="304">
        <v>200</v>
      </c>
      <c r="F152" s="258">
        <f>'СВОД Кровати'!J303</f>
        <v>52667</v>
      </c>
      <c r="G152" s="229">
        <f>'СВОД Кровати'!K303</f>
        <v>0.4</v>
      </c>
      <c r="H152" s="835">
        <f>'СВОД Кровати'!L303</f>
        <v>31600.199999999997</v>
      </c>
      <c r="I152" s="859">
        <v>21309.75</v>
      </c>
      <c r="J152" s="843">
        <f>'СВОД Кровати'!J309</f>
        <v>55167</v>
      </c>
      <c r="K152" s="229">
        <f>'СВОД Кровати'!K309</f>
        <v>0.4</v>
      </c>
      <c r="L152" s="835">
        <f>'СВОД Кровати'!L309</f>
        <v>33100.199999999997</v>
      </c>
      <c r="M152" s="870">
        <v>22340.587499999998</v>
      </c>
      <c r="N152" s="231">
        <v>76163</v>
      </c>
      <c r="O152" s="232" t="e">
        <f>ROUND(N152*(1+#REF!),0)</f>
        <v>#REF!</v>
      </c>
      <c r="P152" s="243">
        <v>0.316</v>
      </c>
      <c r="Q152" s="234" t="e">
        <f t="shared" ref="Q152" si="73">O152*(1-P152)</f>
        <v>#REF!</v>
      </c>
      <c r="R152" s="235">
        <v>40620</v>
      </c>
      <c r="S152" s="236">
        <f>R152/(IF(AND('Категория(опт)'!$B$6="с НДС"),1,IF(AND('Категория(опт)'!$B$6="без НДС"),1.2,"")))</f>
        <v>40620</v>
      </c>
      <c r="T152" s="237">
        <f>R152*0.855/(IF(AND('Категория(опт)'!$B$6="с НДС"),1,IF(AND('Категория(опт)'!$B$6="без НДС"),1.2,"")))</f>
        <v>34730.1</v>
      </c>
      <c r="U152" s="238" t="e">
        <f t="shared" ref="U152" si="74">Q152-T152</f>
        <v>#REF!</v>
      </c>
      <c r="V152" s="239" t="e">
        <f t="shared" ref="V152" si="75">U152/T152</f>
        <v>#REF!</v>
      </c>
    </row>
    <row r="153" spans="1:22" ht="25.15" customHeight="1">
      <c r="A153" s="695" t="s">
        <v>42</v>
      </c>
      <c r="B153" s="695"/>
      <c r="C153" s="421" t="s">
        <v>1032</v>
      </c>
      <c r="D153" s="710" t="s">
        <v>41</v>
      </c>
      <c r="E153" s="302">
        <v>90</v>
      </c>
      <c r="F153" s="263">
        <f>'Основание с ламелями'!E7</f>
        <v>8780</v>
      </c>
      <c r="G153" s="197">
        <f>'Основание с ламелями'!F7</f>
        <v>0.5</v>
      </c>
      <c r="H153" s="819">
        <f>'Основание с ламелями'!G7</f>
        <v>4390</v>
      </c>
      <c r="I153" s="855">
        <v>3841.2562500000004</v>
      </c>
      <c r="J153" s="59"/>
      <c r="K153" s="249"/>
      <c r="L153" s="245"/>
      <c r="M153" s="251"/>
      <c r="N153" s="250"/>
      <c r="O153" s="268"/>
      <c r="P153" s="324"/>
      <c r="Q153" s="325"/>
      <c r="R153" s="326"/>
      <c r="S153" s="327"/>
      <c r="T153" s="328"/>
      <c r="U153" s="329"/>
      <c r="V153" s="330"/>
    </row>
    <row r="154" spans="1:22" ht="25.15" customHeight="1">
      <c r="A154" s="696"/>
      <c r="B154" s="696"/>
      <c r="C154" s="422" t="s">
        <v>1230</v>
      </c>
      <c r="D154" s="711"/>
      <c r="E154" s="302">
        <v>120</v>
      </c>
      <c r="F154" s="263">
        <f>'Основание с ламелями'!E8</f>
        <v>10980</v>
      </c>
      <c r="G154" s="197">
        <f>'Основание с ламелями'!F8</f>
        <v>0.5</v>
      </c>
      <c r="H154" s="819">
        <f>'Основание с ламелями'!G8</f>
        <v>5490</v>
      </c>
      <c r="I154" s="849">
        <v>4084.5262499999999</v>
      </c>
      <c r="J154" s="59"/>
      <c r="K154" s="249"/>
      <c r="L154" s="245"/>
      <c r="M154" s="251"/>
      <c r="N154" s="250"/>
      <c r="O154" s="268"/>
      <c r="P154" s="324"/>
      <c r="Q154" s="325"/>
      <c r="R154" s="326"/>
      <c r="S154" s="327"/>
      <c r="T154" s="328"/>
      <c r="U154" s="329"/>
      <c r="V154" s="330"/>
    </row>
    <row r="155" spans="1:22" ht="25.15" customHeight="1">
      <c r="A155" s="696"/>
      <c r="B155" s="696"/>
      <c r="C155" s="422" t="s">
        <v>1029</v>
      </c>
      <c r="D155" s="711"/>
      <c r="E155" s="302">
        <v>140</v>
      </c>
      <c r="F155" s="263">
        <f>'Основание с ламелями'!E9</f>
        <v>11580</v>
      </c>
      <c r="G155" s="197">
        <f>'Основание с ламелями'!F9</f>
        <v>0.5</v>
      </c>
      <c r="H155" s="819">
        <f>'Основание с ламелями'!G9</f>
        <v>5790</v>
      </c>
      <c r="I155" s="853">
        <v>4404.1050000000005</v>
      </c>
      <c r="J155" s="247"/>
      <c r="K155" s="244"/>
      <c r="L155" s="245"/>
      <c r="M155" s="708"/>
      <c r="N155" s="246"/>
      <c r="O155" s="247"/>
      <c r="P155" s="244"/>
      <c r="Q155" s="247"/>
      <c r="R155" s="247"/>
      <c r="S155" s="247"/>
      <c r="T155" s="247"/>
      <c r="U155" s="248"/>
      <c r="V155" s="249"/>
    </row>
    <row r="156" spans="1:22" ht="25.15" customHeight="1">
      <c r="A156" s="696"/>
      <c r="B156" s="696"/>
      <c r="C156" s="422" t="s">
        <v>1030</v>
      </c>
      <c r="D156" s="711"/>
      <c r="E156" s="303">
        <v>160</v>
      </c>
      <c r="F156" s="175">
        <f>'Основание с ламелями'!E10</f>
        <v>12980</v>
      </c>
      <c r="G156" s="220">
        <f>'Основание с ламелями'!F10</f>
        <v>0.5</v>
      </c>
      <c r="H156" s="834">
        <f>'Основание с ламелями'!G10</f>
        <v>6490</v>
      </c>
      <c r="I156" s="858">
        <v>4591.1475</v>
      </c>
      <c r="J156" s="245"/>
      <c r="K156" s="249"/>
      <c r="L156" s="247"/>
      <c r="M156" s="708"/>
      <c r="N156" s="250"/>
      <c r="O156" s="245"/>
      <c r="P156" s="249"/>
      <c r="Q156" s="247"/>
      <c r="R156" s="247"/>
      <c r="S156" s="245"/>
      <c r="T156" s="245"/>
      <c r="U156" s="248"/>
      <c r="V156" s="249"/>
    </row>
    <row r="157" spans="1:22" ht="25.15" customHeight="1">
      <c r="A157" s="696"/>
      <c r="B157" s="696"/>
      <c r="C157" s="495" t="s">
        <v>1031</v>
      </c>
      <c r="D157" s="711"/>
      <c r="E157" s="305">
        <v>180</v>
      </c>
      <c r="F157" s="496">
        <f>'Основание с ламелями'!E11</f>
        <v>14380</v>
      </c>
      <c r="G157" s="497">
        <f>'Основание с ламелями'!F11</f>
        <v>0.5</v>
      </c>
      <c r="H157" s="821">
        <f>'Основание с ламелями'!G11</f>
        <v>7190</v>
      </c>
      <c r="I157" s="857">
        <v>5614.7174999999997</v>
      </c>
      <c r="J157" s="245"/>
      <c r="K157" s="249"/>
      <c r="L157" s="245"/>
      <c r="M157" s="251"/>
      <c r="N157" s="250"/>
      <c r="O157" s="245"/>
      <c r="P157" s="249"/>
      <c r="Q157" s="247"/>
      <c r="R157" s="247"/>
      <c r="S157" s="245"/>
      <c r="T157" s="245"/>
      <c r="U157" s="248"/>
      <c r="V157" s="249"/>
    </row>
    <row r="158" spans="1:22" ht="25.15" customHeight="1" thickBot="1">
      <c r="A158" s="697"/>
      <c r="B158" s="697"/>
      <c r="C158" s="495" t="s">
        <v>1231</v>
      </c>
      <c r="D158" s="545"/>
      <c r="E158" s="516">
        <v>200</v>
      </c>
      <c r="F158" s="496">
        <f>'Основание с ламелями'!E12</f>
        <v>16980</v>
      </c>
      <c r="G158" s="497">
        <f>'Основание с ламелями'!F12</f>
        <v>0.5</v>
      </c>
      <c r="H158" s="821">
        <f>'Основание с ламелями'!G12</f>
        <v>8490</v>
      </c>
      <c r="I158" s="857">
        <v>6262.4812500000007</v>
      </c>
      <c r="J158" s="245"/>
      <c r="K158" s="249"/>
      <c r="L158" s="245"/>
      <c r="M158" s="251"/>
      <c r="N158" s="250"/>
      <c r="O158" s="245"/>
      <c r="P158" s="249"/>
      <c r="Q158" s="247"/>
      <c r="R158" s="247"/>
      <c r="S158" s="245"/>
      <c r="T158" s="245"/>
      <c r="U158" s="248"/>
      <c r="V158" s="249"/>
    </row>
    <row r="159" spans="1:22" ht="27.6" customHeight="1">
      <c r="A159" s="698" t="s">
        <v>87</v>
      </c>
      <c r="B159" s="695"/>
      <c r="C159" s="421" t="s">
        <v>1033</v>
      </c>
      <c r="D159" s="731" t="s">
        <v>41</v>
      </c>
      <c r="E159" s="301">
        <v>90</v>
      </c>
      <c r="F159" s="265">
        <f>'СВОД Кровати'!J12</f>
        <v>8780</v>
      </c>
      <c r="G159" s="252">
        <f>'СВОД Кровати'!K12</f>
        <v>0.5</v>
      </c>
      <c r="H159" s="820">
        <f>'СВОД Кровати'!L12</f>
        <v>4390</v>
      </c>
      <c r="I159" s="848">
        <v>2551.5236250000003</v>
      </c>
      <c r="J159" s="245"/>
      <c r="K159" s="249"/>
      <c r="L159" s="245"/>
      <c r="M159" s="251"/>
      <c r="N159" s="250"/>
      <c r="O159" s="245"/>
      <c r="P159" s="249"/>
      <c r="Q159" s="247"/>
      <c r="R159" s="247"/>
      <c r="S159" s="245"/>
      <c r="T159" s="245"/>
      <c r="U159" s="248"/>
      <c r="V159" s="249"/>
    </row>
    <row r="160" spans="1:22" ht="27.6" customHeight="1">
      <c r="A160" s="699"/>
      <c r="B160" s="696"/>
      <c r="C160" s="422" t="s">
        <v>1456</v>
      </c>
      <c r="D160" s="732"/>
      <c r="E160" s="302">
        <v>120</v>
      </c>
      <c r="F160" s="264">
        <f>'СВОД Кровати'!J13</f>
        <v>10980</v>
      </c>
      <c r="G160" s="241">
        <f>'СВОД Кровати'!K13</f>
        <v>0.5</v>
      </c>
      <c r="H160" s="836">
        <f>'СВОД Кровати'!L13</f>
        <v>5490</v>
      </c>
      <c r="I160" s="857">
        <v>3888.131625</v>
      </c>
      <c r="J160" s="245"/>
      <c r="K160" s="249"/>
      <c r="L160" s="245"/>
      <c r="M160" s="251"/>
      <c r="N160" s="250"/>
      <c r="O160" s="245"/>
      <c r="P160" s="249"/>
      <c r="Q160" s="247"/>
      <c r="R160" s="247"/>
      <c r="S160" s="245"/>
      <c r="T160" s="245"/>
      <c r="U160" s="248"/>
      <c r="V160" s="249"/>
    </row>
    <row r="161" spans="1:22" ht="27.6" customHeight="1">
      <c r="A161" s="699"/>
      <c r="B161" s="696"/>
      <c r="C161" s="422" t="s">
        <v>1034</v>
      </c>
      <c r="D161" s="732"/>
      <c r="E161" s="331">
        <v>140</v>
      </c>
      <c r="F161" s="264">
        <f>'СВОД Кровати'!J14</f>
        <v>11580</v>
      </c>
      <c r="G161" s="241">
        <f>'СВОД Кровати'!K14</f>
        <v>0.5</v>
      </c>
      <c r="H161" s="836">
        <f>'СВОД Кровати'!L14</f>
        <v>5790</v>
      </c>
      <c r="I161" s="853">
        <v>4123.0822499999995</v>
      </c>
      <c r="J161" s="245"/>
      <c r="K161" s="249"/>
      <c r="L161" s="245"/>
      <c r="M161" s="251"/>
      <c r="N161" s="250"/>
      <c r="O161" s="245"/>
      <c r="P161" s="249"/>
      <c r="Q161" s="247"/>
      <c r="R161" s="247"/>
      <c r="S161" s="245"/>
      <c r="T161" s="245"/>
      <c r="U161" s="248"/>
      <c r="V161" s="249"/>
    </row>
    <row r="162" spans="1:22" ht="27.6" customHeight="1">
      <c r="A162" s="699"/>
      <c r="B162" s="696"/>
      <c r="C162" s="422" t="s">
        <v>1035</v>
      </c>
      <c r="D162" s="732"/>
      <c r="E162" s="303">
        <v>160</v>
      </c>
      <c r="F162" s="266">
        <f>'СВОД Кровати'!J15</f>
        <v>12980</v>
      </c>
      <c r="G162" s="253">
        <f>'СВОД Кровати'!K15</f>
        <v>0.5</v>
      </c>
      <c r="H162" s="838">
        <f>'СВОД Кровати'!L15</f>
        <v>6490</v>
      </c>
      <c r="I162" s="861">
        <v>4357.6312499999995</v>
      </c>
      <c r="J162" s="245"/>
      <c r="K162" s="249"/>
      <c r="L162" s="245"/>
      <c r="M162" s="251"/>
      <c r="N162" s="250"/>
      <c r="O162" s="245"/>
      <c r="P162" s="249"/>
      <c r="Q162" s="247"/>
      <c r="R162" s="247"/>
      <c r="S162" s="245"/>
      <c r="T162" s="245"/>
      <c r="U162" s="248"/>
      <c r="V162" s="249"/>
    </row>
    <row r="163" spans="1:22" ht="24" customHeight="1">
      <c r="A163" s="699"/>
      <c r="B163" s="696"/>
      <c r="C163" s="495" t="s">
        <v>1036</v>
      </c>
      <c r="D163" s="732"/>
      <c r="E163" s="305">
        <v>180</v>
      </c>
      <c r="F163" s="264">
        <f>'СВОД Кровати'!J16</f>
        <v>14380</v>
      </c>
      <c r="G163" s="241">
        <f>'СВОД Кровати'!K16</f>
        <v>0.5</v>
      </c>
      <c r="H163" s="836">
        <f>'СВОД Кровати'!L16</f>
        <v>7190</v>
      </c>
      <c r="I163" s="860">
        <v>4669.2922500000004</v>
      </c>
      <c r="J163" s="245"/>
      <c r="K163" s="249"/>
      <c r="L163" s="245"/>
      <c r="M163" s="251"/>
      <c r="N163" s="250"/>
      <c r="O163" s="245"/>
      <c r="P163" s="249"/>
      <c r="Q163" s="247"/>
      <c r="R163" s="247"/>
      <c r="S163" s="245"/>
      <c r="T163" s="245"/>
      <c r="U163" s="248"/>
      <c r="V163" s="249"/>
    </row>
    <row r="164" spans="1:22" ht="24" customHeight="1" thickBot="1">
      <c r="A164" s="709"/>
      <c r="B164" s="697"/>
      <c r="C164" s="423" t="s">
        <v>1605</v>
      </c>
      <c r="D164" s="733"/>
      <c r="E164" s="304">
        <v>200</v>
      </c>
      <c r="F164" s="258">
        <f>'СВОД Кровати'!J17</f>
        <v>16980</v>
      </c>
      <c r="G164" s="229">
        <f>'СВОД Кровати'!K17</f>
        <v>0.5</v>
      </c>
      <c r="H164" s="835">
        <f>'СВОД Кровати'!L17</f>
        <v>8490</v>
      </c>
      <c r="I164" s="859">
        <v>4903.4396249999991</v>
      </c>
      <c r="J164" s="245"/>
      <c r="K164" s="249"/>
      <c r="L164" s="245"/>
      <c r="M164" s="251"/>
      <c r="N164" s="250"/>
      <c r="O164" s="245"/>
      <c r="P164" s="249"/>
      <c r="Q164" s="247"/>
      <c r="R164" s="247"/>
      <c r="S164" s="245"/>
      <c r="T164" s="245"/>
      <c r="U164" s="248"/>
      <c r="V164" s="249"/>
    </row>
    <row r="165" spans="1:22" ht="27.6" customHeight="1">
      <c r="A165" s="604"/>
      <c r="B165" s="476"/>
      <c r="C165" s="257"/>
      <c r="D165" s="256"/>
      <c r="E165" s="257"/>
      <c r="F165" s="245"/>
      <c r="G165" s="249"/>
      <c r="H165" s="245"/>
      <c r="I165" s="251"/>
      <c r="J165" s="245"/>
      <c r="K165" s="249"/>
      <c r="L165" s="245"/>
      <c r="M165" s="251"/>
      <c r="N165" s="250"/>
      <c r="O165" s="245"/>
      <c r="P165" s="249"/>
      <c r="Q165" s="247"/>
      <c r="R165" s="247"/>
      <c r="S165" s="245"/>
      <c r="T165" s="245"/>
      <c r="U165" s="248"/>
      <c r="V165" s="249"/>
    </row>
    <row r="166" spans="1:22" ht="27.6" customHeight="1" thickBot="1">
      <c r="A166" s="476" t="s">
        <v>1366</v>
      </c>
      <c r="B166" s="476"/>
      <c r="C166" s="257"/>
      <c r="D166" s="256"/>
      <c r="E166" s="257"/>
      <c r="F166" s="245"/>
      <c r="G166" s="249"/>
      <c r="H166" s="245"/>
      <c r="I166" s="251"/>
      <c r="J166" s="245"/>
      <c r="K166" s="249"/>
      <c r="L166" s="245"/>
      <c r="M166" s="251"/>
      <c r="N166" s="250"/>
      <c r="O166" s="245"/>
      <c r="P166" s="249"/>
      <c r="Q166" s="247"/>
      <c r="R166" s="247"/>
      <c r="S166" s="245"/>
      <c r="T166" s="245"/>
      <c r="U166" s="248"/>
      <c r="V166" s="249"/>
    </row>
    <row r="167" spans="1:22" ht="45.4" customHeight="1" thickBot="1">
      <c r="A167" s="300" t="s">
        <v>40</v>
      </c>
      <c r="B167" s="300" t="s">
        <v>1037</v>
      </c>
      <c r="C167" s="300" t="s">
        <v>1026</v>
      </c>
      <c r="D167" s="713" t="s">
        <v>30</v>
      </c>
      <c r="E167" s="714"/>
      <c r="F167" s="179" t="s">
        <v>34</v>
      </c>
      <c r="G167" s="180" t="s">
        <v>38</v>
      </c>
      <c r="H167" s="840" t="s">
        <v>43</v>
      </c>
      <c r="I167" s="839" t="s">
        <v>31</v>
      </c>
      <c r="J167" s="245"/>
      <c r="K167" s="249"/>
      <c r="L167" s="245"/>
      <c r="M167" s="251"/>
      <c r="N167" s="250"/>
      <c r="O167" s="245"/>
      <c r="P167" s="249"/>
      <c r="Q167" s="247"/>
      <c r="R167" s="247"/>
      <c r="S167" s="245"/>
      <c r="T167" s="245"/>
      <c r="U167" s="248"/>
      <c r="V167" s="249"/>
    </row>
    <row r="168" spans="1:22" ht="27.6" customHeight="1">
      <c r="A168" s="695" t="s">
        <v>1367</v>
      </c>
      <c r="B168" s="695"/>
      <c r="C168" s="373" t="s">
        <v>1351</v>
      </c>
      <c r="D168" s="700" t="s">
        <v>41</v>
      </c>
      <c r="E168" s="301">
        <v>90</v>
      </c>
      <c r="F168" s="174">
        <f>'СВОД Кровати'!J90</f>
        <v>19143</v>
      </c>
      <c r="G168" s="192">
        <f>'СВОД Кровати'!K90</f>
        <v>0.192</v>
      </c>
      <c r="H168" s="818">
        <f>'СВОД Кровати'!L90</f>
        <v>15467.544000000002</v>
      </c>
      <c r="I168" s="855">
        <v>11760.227999999999</v>
      </c>
      <c r="J168" s="245"/>
      <c r="K168" s="249"/>
      <c r="L168" s="245"/>
      <c r="M168" s="251"/>
      <c r="N168" s="250"/>
      <c r="O168" s="245"/>
      <c r="P168" s="249"/>
      <c r="Q168" s="247"/>
      <c r="R168" s="247"/>
      <c r="S168" s="245"/>
      <c r="T168" s="245"/>
      <c r="U168" s="248"/>
      <c r="V168" s="249"/>
    </row>
    <row r="169" spans="1:22" ht="27.6" customHeight="1">
      <c r="A169" s="696"/>
      <c r="B169" s="696"/>
      <c r="C169" s="374" t="s">
        <v>1353</v>
      </c>
      <c r="D169" s="701"/>
      <c r="E169" s="302">
        <v>140</v>
      </c>
      <c r="F169" s="263">
        <f>'СВОД Кровати'!J91</f>
        <v>21686</v>
      </c>
      <c r="G169" s="197">
        <f>'СВОД Кровати'!K91</f>
        <v>0.192</v>
      </c>
      <c r="H169" s="819">
        <f>'СВОД Кровати'!L91</f>
        <v>17522.288</v>
      </c>
      <c r="I169" s="849">
        <v>13318.668000000001</v>
      </c>
      <c r="J169" s="245"/>
      <c r="K169" s="249"/>
      <c r="L169" s="245"/>
      <c r="M169" s="251"/>
      <c r="N169" s="250"/>
      <c r="O169" s="245"/>
      <c r="P169" s="249"/>
      <c r="Q169" s="247"/>
      <c r="R169" s="247"/>
      <c r="S169" s="245"/>
      <c r="T169" s="245"/>
      <c r="U169" s="248"/>
      <c r="V169" s="249"/>
    </row>
    <row r="170" spans="1:22" ht="27.6" customHeight="1">
      <c r="A170" s="696"/>
      <c r="B170" s="696"/>
      <c r="C170" s="374" t="s">
        <v>1355</v>
      </c>
      <c r="D170" s="701"/>
      <c r="E170" s="303">
        <v>160</v>
      </c>
      <c r="F170" s="267">
        <f>'СВОД Кровати'!J92</f>
        <v>22271</v>
      </c>
      <c r="G170" s="199">
        <f>'СВОД Кровати'!K92</f>
        <v>0.192</v>
      </c>
      <c r="H170" s="824">
        <f>'СВОД Кровати'!L92</f>
        <v>17994.968000000001</v>
      </c>
      <c r="I170" s="856">
        <v>13636.35</v>
      </c>
      <c r="J170" s="245"/>
      <c r="K170" s="249"/>
      <c r="L170" s="245"/>
      <c r="M170" s="251"/>
      <c r="N170" s="250"/>
      <c r="O170" s="245"/>
      <c r="P170" s="249"/>
      <c r="Q170" s="247"/>
      <c r="R170" s="247"/>
      <c r="S170" s="245"/>
      <c r="T170" s="245"/>
      <c r="U170" s="248"/>
      <c r="V170" s="249"/>
    </row>
    <row r="171" spans="1:22" ht="27.6" customHeight="1" thickBot="1">
      <c r="A171" s="697"/>
      <c r="B171" s="697"/>
      <c r="C171" s="375" t="s">
        <v>1357</v>
      </c>
      <c r="D171" s="702"/>
      <c r="E171" s="304">
        <v>180</v>
      </c>
      <c r="F171" s="176">
        <f>'СВОД Кровати'!J93</f>
        <v>23029</v>
      </c>
      <c r="G171" s="201">
        <f>'СВОД Кровати'!K93</f>
        <v>0.192</v>
      </c>
      <c r="H171" s="822">
        <f>'СВОД Кровати'!L93</f>
        <v>18607.432000000001</v>
      </c>
      <c r="I171" s="852">
        <v>14143.842000000001</v>
      </c>
      <c r="J171" s="245"/>
      <c r="K171" s="249"/>
      <c r="L171" s="245"/>
      <c r="M171" s="251"/>
      <c r="N171" s="250"/>
      <c r="O171" s="245"/>
      <c r="P171" s="249"/>
      <c r="Q171" s="247"/>
      <c r="R171" s="247"/>
      <c r="S171" s="245"/>
      <c r="T171" s="245"/>
      <c r="U171" s="248"/>
      <c r="V171" s="249"/>
    </row>
    <row r="172" spans="1:22" ht="27.6" customHeight="1">
      <c r="A172" s="696" t="s">
        <v>1368</v>
      </c>
      <c r="B172" s="696"/>
      <c r="C172" s="373" t="s">
        <v>1359</v>
      </c>
      <c r="D172" s="701" t="s">
        <v>41</v>
      </c>
      <c r="E172" s="302">
        <v>90</v>
      </c>
      <c r="F172" s="174">
        <f>'СВОД Кровати'!J94</f>
        <v>15914</v>
      </c>
      <c r="G172" s="192">
        <f>'СВОД Кровати'!K94</f>
        <v>0.192</v>
      </c>
      <c r="H172" s="818">
        <f>'СВОД Кровати'!L94</f>
        <v>12858.512000000001</v>
      </c>
      <c r="I172" s="855">
        <v>9979.0110000000004</v>
      </c>
      <c r="J172" s="245"/>
      <c r="K172" s="249"/>
      <c r="L172" s="245"/>
      <c r="M172" s="251"/>
      <c r="N172" s="250"/>
      <c r="O172" s="245"/>
      <c r="P172" s="249"/>
      <c r="Q172" s="247"/>
      <c r="R172" s="247"/>
      <c r="S172" s="245"/>
      <c r="T172" s="245"/>
      <c r="U172" s="248"/>
      <c r="V172" s="249"/>
    </row>
    <row r="173" spans="1:22" ht="27.6" customHeight="1">
      <c r="A173" s="696"/>
      <c r="B173" s="696"/>
      <c r="C173" s="374" t="s">
        <v>1361</v>
      </c>
      <c r="D173" s="701"/>
      <c r="E173" s="302">
        <v>140</v>
      </c>
      <c r="F173" s="263">
        <f>'СВОД Кровати'!J95</f>
        <v>17886</v>
      </c>
      <c r="G173" s="197">
        <f>'СВОД Кровати'!K95</f>
        <v>0.192</v>
      </c>
      <c r="H173" s="819">
        <f>'СВОД Кровати'!L95</f>
        <v>14451.888000000001</v>
      </c>
      <c r="I173" s="849">
        <v>11210.778</v>
      </c>
      <c r="J173" s="245"/>
      <c r="K173" s="249"/>
      <c r="L173" s="245"/>
      <c r="M173" s="251"/>
      <c r="N173" s="250"/>
      <c r="O173" s="245"/>
      <c r="P173" s="249"/>
      <c r="Q173" s="247"/>
      <c r="R173" s="247"/>
      <c r="S173" s="245"/>
      <c r="T173" s="245"/>
      <c r="U173" s="248"/>
      <c r="V173" s="249"/>
    </row>
    <row r="174" spans="1:22" ht="27.6" customHeight="1">
      <c r="A174" s="696"/>
      <c r="B174" s="696"/>
      <c r="C174" s="374" t="s">
        <v>1363</v>
      </c>
      <c r="D174" s="701"/>
      <c r="E174" s="303">
        <v>160</v>
      </c>
      <c r="F174" s="267">
        <f>'СВОД Кровати'!J96</f>
        <v>18557</v>
      </c>
      <c r="G174" s="199">
        <f>'СВОД Кровати'!K96</f>
        <v>0.192</v>
      </c>
      <c r="H174" s="824">
        <f>'СВОД Кровати'!L96</f>
        <v>14994.056</v>
      </c>
      <c r="I174" s="856">
        <v>11623.365000000002</v>
      </c>
      <c r="J174" s="245"/>
      <c r="K174" s="249"/>
      <c r="L174" s="245"/>
      <c r="M174" s="251"/>
      <c r="N174" s="250"/>
      <c r="O174" s="245"/>
      <c r="P174" s="249"/>
      <c r="Q174" s="247"/>
      <c r="R174" s="247"/>
      <c r="S174" s="245"/>
      <c r="T174" s="245"/>
      <c r="U174" s="248"/>
      <c r="V174" s="249"/>
    </row>
    <row r="175" spans="1:22" ht="27.6" customHeight="1" thickBot="1">
      <c r="A175" s="697"/>
      <c r="B175" s="697"/>
      <c r="C175" s="375" t="s">
        <v>1365</v>
      </c>
      <c r="D175" s="702"/>
      <c r="E175" s="304">
        <v>180</v>
      </c>
      <c r="F175" s="176">
        <f>'СВОД Кровати'!J97</f>
        <v>18971</v>
      </c>
      <c r="G175" s="201">
        <f>'СВОД Кровати'!K97</f>
        <v>0.192</v>
      </c>
      <c r="H175" s="822">
        <f>'СВОД Кровати'!L97</f>
        <v>15328.568000000001</v>
      </c>
      <c r="I175" s="852">
        <v>11893.094999999999</v>
      </c>
      <c r="J175" s="245"/>
      <c r="K175" s="249"/>
      <c r="L175" s="245"/>
      <c r="M175" s="251"/>
      <c r="N175" s="250"/>
      <c r="O175" s="245"/>
      <c r="P175" s="249"/>
      <c r="Q175" s="247"/>
      <c r="R175" s="247"/>
      <c r="S175" s="245"/>
      <c r="T175" s="245"/>
      <c r="U175" s="248"/>
      <c r="V175" s="249"/>
    </row>
    <row r="176" spans="1:22" ht="27.6" customHeight="1">
      <c r="A176" s="476"/>
      <c r="B176" s="476"/>
      <c r="C176" s="257"/>
      <c r="D176" s="256"/>
      <c r="E176" s="257"/>
      <c r="F176" s="245"/>
      <c r="G176" s="249"/>
      <c r="H176" s="245"/>
      <c r="I176" s="251"/>
      <c r="J176" s="245"/>
      <c r="K176" s="249"/>
      <c r="L176" s="245"/>
      <c r="M176" s="251"/>
      <c r="N176" s="59"/>
      <c r="O176" s="59"/>
      <c r="P176" s="474"/>
      <c r="Q176" s="475"/>
      <c r="R176" s="475"/>
      <c r="S176" s="59"/>
      <c r="T176" s="59"/>
      <c r="U176" s="397"/>
      <c r="V176" s="474"/>
    </row>
    <row r="177" spans="1:22" ht="15.6" customHeight="1">
      <c r="A177" s="412" t="s">
        <v>1216</v>
      </c>
      <c r="B177" s="401" t="s">
        <v>1251</v>
      </c>
      <c r="C177" s="254"/>
      <c r="D177" s="9"/>
      <c r="E177" s="19"/>
      <c r="G177" s="19"/>
      <c r="H177" s="19"/>
      <c r="I177" s="19"/>
      <c r="J177" s="19"/>
      <c r="K177" s="19"/>
      <c r="L177" s="19"/>
      <c r="M177" s="19"/>
      <c r="O177" s="19"/>
      <c r="P177" s="19"/>
      <c r="Q177" s="19"/>
      <c r="R177" s="19"/>
      <c r="S177" s="19"/>
      <c r="T177" s="19"/>
      <c r="U177" s="9"/>
      <c r="V177" s="9"/>
    </row>
    <row r="178" spans="1:22" ht="16.5" customHeight="1">
      <c r="A178" s="60"/>
      <c r="B178" s="60"/>
      <c r="C178" s="377"/>
      <c r="D178" s="256"/>
      <c r="E178" s="257"/>
      <c r="F178" s="245"/>
      <c r="G178" s="249"/>
      <c r="H178" s="245"/>
      <c r="I178" s="251"/>
      <c r="J178" s="19"/>
      <c r="K178" s="19"/>
      <c r="L178" s="19"/>
      <c r="M178" s="19"/>
      <c r="N178" s="20"/>
    </row>
    <row r="179" spans="1:22">
      <c r="A179" s="716" t="str">
        <f>Контакты!$B$10</f>
        <v>почта для приёма заказов</v>
      </c>
      <c r="B179" s="716"/>
      <c r="C179" s="716"/>
      <c r="D179" s="716"/>
      <c r="E179" s="716"/>
      <c r="F179" s="19"/>
      <c r="G179" s="19"/>
      <c r="H179" s="717" t="str">
        <f>Контакты!$C$10</f>
        <v>хххх@ххх.ru</v>
      </c>
      <c r="I179" s="717"/>
      <c r="J179" s="19"/>
      <c r="K179" s="19"/>
      <c r="L179" s="715"/>
      <c r="M179" s="715"/>
      <c r="O179" s="19"/>
      <c r="P179" s="19"/>
      <c r="Q179" s="19"/>
      <c r="R179" s="19"/>
      <c r="S179" s="19"/>
      <c r="T179" s="19"/>
      <c r="U179" s="9"/>
      <c r="V179" s="9"/>
    </row>
    <row r="180" spans="1:22">
      <c r="A180" s="716" t="str">
        <f>Контакты!B12</f>
        <v>номер телефона службы сервиса</v>
      </c>
      <c r="B180" s="716"/>
      <c r="C180" s="716"/>
      <c r="D180" s="716"/>
      <c r="E180" s="716"/>
      <c r="F180" s="19"/>
      <c r="G180" s="19"/>
      <c r="H180" s="718">
        <f>Контакты!$C$12</f>
        <v>8800</v>
      </c>
      <c r="I180" s="718"/>
      <c r="J180" s="19"/>
      <c r="K180" s="19"/>
      <c r="L180" s="715"/>
      <c r="M180" s="715"/>
      <c r="O180" s="19"/>
      <c r="P180" s="19"/>
      <c r="Q180" s="19"/>
      <c r="R180" s="19"/>
      <c r="S180" s="19"/>
      <c r="T180" s="19"/>
      <c r="U180" s="9"/>
      <c r="V180" s="9"/>
    </row>
    <row r="181" spans="1:22">
      <c r="A181" s="9"/>
      <c r="B181" s="9"/>
      <c r="C181" s="9"/>
      <c r="D181" s="9"/>
      <c r="E181" s="19"/>
      <c r="G181" s="19"/>
      <c r="H181" s="30"/>
      <c r="I181" s="19"/>
      <c r="K181" s="19"/>
      <c r="L181" s="30"/>
      <c r="M181" s="19"/>
      <c r="O181" s="19"/>
      <c r="P181" s="19"/>
      <c r="Q181" s="19"/>
      <c r="R181" s="19"/>
      <c r="S181" s="19"/>
      <c r="T181" s="19"/>
      <c r="U181" s="9"/>
      <c r="V181" s="9"/>
    </row>
  </sheetData>
  <mergeCells count="102">
    <mergeCell ref="A159:A164"/>
    <mergeCell ref="B159:B164"/>
    <mergeCell ref="D159:D164"/>
    <mergeCell ref="A153:A158"/>
    <mergeCell ref="B153:B158"/>
    <mergeCell ref="D153:D157"/>
    <mergeCell ref="A66:A69"/>
    <mergeCell ref="A70:A73"/>
    <mergeCell ref="A74:A78"/>
    <mergeCell ref="A79:A83"/>
    <mergeCell ref="A94:A99"/>
    <mergeCell ref="B94:B106"/>
    <mergeCell ref="D94:D99"/>
    <mergeCell ref="A101:A106"/>
    <mergeCell ref="A107:A111"/>
    <mergeCell ref="A112:A116"/>
    <mergeCell ref="A117:A122"/>
    <mergeCell ref="B117:B128"/>
    <mergeCell ref="D117:D122"/>
    <mergeCell ref="D84:D88"/>
    <mergeCell ref="A89:A93"/>
    <mergeCell ref="D89:D93"/>
    <mergeCell ref="A141:A146"/>
    <mergeCell ref="A147:A152"/>
    <mergeCell ref="O4:V4"/>
    <mergeCell ref="A3:M3"/>
    <mergeCell ref="F4:I4"/>
    <mergeCell ref="J4:M4"/>
    <mergeCell ref="T3:V3"/>
    <mergeCell ref="B4:E4"/>
    <mergeCell ref="D38:D41"/>
    <mergeCell ref="A34:A37"/>
    <mergeCell ref="D34:D37"/>
    <mergeCell ref="A38:A41"/>
    <mergeCell ref="D5:E5"/>
    <mergeCell ref="A26:A29"/>
    <mergeCell ref="D26:D29"/>
    <mergeCell ref="A30:A33"/>
    <mergeCell ref="D30:D33"/>
    <mergeCell ref="A6:A10"/>
    <mergeCell ref="D6:D10"/>
    <mergeCell ref="A11:A15"/>
    <mergeCell ref="D11:D15"/>
    <mergeCell ref="B6:B15"/>
    <mergeCell ref="A16:A20"/>
    <mergeCell ref="B16:B25"/>
    <mergeCell ref="D16:D20"/>
    <mergeCell ref="A168:A171"/>
    <mergeCell ref="D168:D171"/>
    <mergeCell ref="A172:A175"/>
    <mergeCell ref="D172:D175"/>
    <mergeCell ref="D167:E167"/>
    <mergeCell ref="B168:B171"/>
    <mergeCell ref="B172:B175"/>
    <mergeCell ref="L180:M180"/>
    <mergeCell ref="A179:E179"/>
    <mergeCell ref="H179:I179"/>
    <mergeCell ref="A180:E180"/>
    <mergeCell ref="H180:I180"/>
    <mergeCell ref="L179:M179"/>
    <mergeCell ref="M155:M156"/>
    <mergeCell ref="B34:B41"/>
    <mergeCell ref="B42:B49"/>
    <mergeCell ref="B26:B33"/>
    <mergeCell ref="D21:D25"/>
    <mergeCell ref="B66:B73"/>
    <mergeCell ref="D66:D69"/>
    <mergeCell ref="D70:D73"/>
    <mergeCell ref="B74:B83"/>
    <mergeCell ref="D74:D78"/>
    <mergeCell ref="D79:D83"/>
    <mergeCell ref="D101:D106"/>
    <mergeCell ref="B107:B116"/>
    <mergeCell ref="D107:D111"/>
    <mergeCell ref="D112:D116"/>
    <mergeCell ref="B141:B152"/>
    <mergeCell ref="D141:D146"/>
    <mergeCell ref="D147:D152"/>
    <mergeCell ref="A42:A45"/>
    <mergeCell ref="D42:D45"/>
    <mergeCell ref="A21:A25"/>
    <mergeCell ref="A46:A49"/>
    <mergeCell ref="D46:D49"/>
    <mergeCell ref="A50:A53"/>
    <mergeCell ref="B50:B57"/>
    <mergeCell ref="D50:D53"/>
    <mergeCell ref="A54:A57"/>
    <mergeCell ref="D54:D57"/>
    <mergeCell ref="A129:A134"/>
    <mergeCell ref="B129:B140"/>
    <mergeCell ref="D129:D134"/>
    <mergeCell ref="A135:A140"/>
    <mergeCell ref="D135:D140"/>
    <mergeCell ref="A123:A128"/>
    <mergeCell ref="D123:D128"/>
    <mergeCell ref="A58:A61"/>
    <mergeCell ref="B58:B65"/>
    <mergeCell ref="D58:D61"/>
    <mergeCell ref="A62:A65"/>
    <mergeCell ref="D62:D65"/>
    <mergeCell ref="A84:A88"/>
    <mergeCell ref="B84:B93"/>
  </mergeCells>
  <phoneticPr fontId="86" type="noConversion"/>
  <hyperlinks>
    <hyperlink ref="Q1" location="Содержание!A1" display="К СОДЕРЖАНИЮ &gt;&gt;&gt;" xr:uid="{00000000-0004-0000-0E00-000000000000}"/>
    <hyperlink ref="V1" location="Содержание!A1" display="К СОДЕРЖАНИЮ &gt;&gt;&gt;" xr:uid="{00000000-0004-0000-0E00-000001000000}"/>
    <hyperlink ref="V2" location="ТРТ_кровати!A1" display="К ТРТ&gt;&gt;&gt;" xr:uid="{00000000-0004-0000-0E00-000002000000}"/>
    <hyperlink ref="T3:V3" location="Содержание!A1" display="К СОДЕРЖАНИЮ &gt;&gt;&gt;" xr:uid="{00000000-0004-0000-0E00-000003000000}"/>
    <hyperlink ref="M1" location="Содержание!A1" display="К СОДЕРЖАНИЮ &gt;&gt;&gt;" xr:uid="{00000000-0004-0000-0E00-000004000000}"/>
    <hyperlink ref="B4" r:id="rId1" xr:uid="{00000000-0004-0000-0E00-000005000000}"/>
    <hyperlink ref="M2" location="'ТРТ_кровати,диван,МФ'!Область_печати" display="ТРТ НА КРОВАТИ &gt;&gt;&gt;" xr:uid="{00000000-0004-0000-0E00-000006000000}"/>
    <hyperlink ref="B177" r:id="rId2" xr:uid="{00000000-0004-0000-0E00-000007000000}"/>
  </hyperlinks>
  <pageMargins left="0.70866141732283472" right="0.70866141732283472" top="0.74803149606299213" bottom="0.74803149606299213" header="0.31496062992125984" footer="0.31496062992125984"/>
  <pageSetup paperSize="9" scale="25" fitToHeight="2" orientation="landscape" r:id="rId3"/>
  <rowBreaks count="3" manualBreakCount="3">
    <brk id="83" max="27" man="1"/>
    <brk id="93" max="27" man="1"/>
    <brk id="165" max="27" man="1"/>
  </rowBreak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61">
    <tabColor theme="1" tint="0.499984740745262"/>
    <pageSetUpPr fitToPage="1"/>
  </sheetPr>
  <dimension ref="A1:O12"/>
  <sheetViews>
    <sheetView view="pageBreakPreview" zoomScale="80" zoomScaleNormal="100" zoomScaleSheetLayoutView="80" workbookViewId="0">
      <selection activeCell="M12" sqref="M12"/>
    </sheetView>
  </sheetViews>
  <sheetFormatPr defaultColWidth="8.7109375" defaultRowHeight="15.75"/>
  <cols>
    <col min="1" max="1" width="29" style="6" customWidth="1"/>
    <col min="2" max="15" width="12.5703125" style="6" customWidth="1"/>
    <col min="16" max="16384" width="8.7109375" style="6"/>
  </cols>
  <sheetData>
    <row r="1" spans="1:15">
      <c r="A1" s="334"/>
      <c r="L1" s="737" t="s">
        <v>28</v>
      </c>
      <c r="M1" s="737"/>
      <c r="N1" s="737"/>
    </row>
    <row r="2" spans="1:15">
      <c r="A2" s="271"/>
      <c r="L2" s="738" t="s">
        <v>47</v>
      </c>
      <c r="M2" s="738"/>
      <c r="N2" s="738"/>
    </row>
    <row r="3" spans="1:15" ht="30">
      <c r="A3" s="566"/>
      <c r="B3" s="567" t="s">
        <v>1650</v>
      </c>
      <c r="C3" s="567" t="s">
        <v>1650</v>
      </c>
      <c r="D3" s="567" t="s">
        <v>1650</v>
      </c>
      <c r="E3" s="568" t="s">
        <v>1650</v>
      </c>
      <c r="F3" s="567" t="s">
        <v>1650</v>
      </c>
      <c r="G3" s="567" t="s">
        <v>1650</v>
      </c>
      <c r="H3" s="567" t="s">
        <v>1650</v>
      </c>
      <c r="I3" s="567" t="s">
        <v>1650</v>
      </c>
      <c r="J3" s="567" t="s">
        <v>1650</v>
      </c>
      <c r="K3" s="567" t="s">
        <v>1650</v>
      </c>
      <c r="L3" s="567" t="s">
        <v>1650</v>
      </c>
      <c r="M3" s="567" t="s">
        <v>1650</v>
      </c>
      <c r="N3" s="567" t="s">
        <v>1656</v>
      </c>
      <c r="O3" s="567" t="s">
        <v>1656</v>
      </c>
    </row>
    <row r="4" spans="1:15" ht="63">
      <c r="A4" s="569" t="s">
        <v>91</v>
      </c>
      <c r="B4" s="570" t="s">
        <v>2028</v>
      </c>
      <c r="C4" s="570" t="s">
        <v>1457</v>
      </c>
      <c r="D4" s="570" t="s">
        <v>1651</v>
      </c>
      <c r="E4" s="570" t="s">
        <v>1458</v>
      </c>
      <c r="F4" s="570" t="s">
        <v>2220</v>
      </c>
      <c r="G4" s="570" t="s">
        <v>1652</v>
      </c>
      <c r="H4" s="570" t="s">
        <v>1653</v>
      </c>
      <c r="I4" s="570" t="s">
        <v>2219</v>
      </c>
      <c r="J4" s="570" t="s">
        <v>1978</v>
      </c>
      <c r="K4" s="570" t="s">
        <v>1979</v>
      </c>
      <c r="L4" s="570" t="s">
        <v>1980</v>
      </c>
      <c r="M4" s="570" t="s">
        <v>1981</v>
      </c>
      <c r="N4" s="570" t="s">
        <v>85</v>
      </c>
      <c r="O4" s="574" t="s">
        <v>96</v>
      </c>
    </row>
    <row r="5" spans="1:15" ht="18">
      <c r="A5" s="571" t="s">
        <v>75</v>
      </c>
      <c r="B5" s="602" t="s">
        <v>48</v>
      </c>
      <c r="C5" s="602" t="s">
        <v>48</v>
      </c>
      <c r="D5" s="602" t="s">
        <v>48</v>
      </c>
      <c r="E5" s="602" t="s">
        <v>48</v>
      </c>
      <c r="F5" s="602" t="s">
        <v>48</v>
      </c>
      <c r="G5" s="602" t="s">
        <v>48</v>
      </c>
      <c r="H5" s="602" t="s">
        <v>48</v>
      </c>
      <c r="I5" s="602" t="s">
        <v>48</v>
      </c>
      <c r="J5" s="602" t="s">
        <v>48</v>
      </c>
      <c r="K5" s="602" t="s">
        <v>48</v>
      </c>
      <c r="L5" s="602" t="s">
        <v>48</v>
      </c>
      <c r="M5" s="602" t="s">
        <v>48</v>
      </c>
      <c r="N5" s="602" t="s">
        <v>48</v>
      </c>
      <c r="O5" s="602" t="s">
        <v>48</v>
      </c>
    </row>
    <row r="6" spans="1:15" ht="18">
      <c r="A6" s="571" t="s">
        <v>76</v>
      </c>
      <c r="B6" s="602" t="s">
        <v>48</v>
      </c>
      <c r="C6" s="602" t="s">
        <v>48</v>
      </c>
      <c r="D6" s="602" t="s">
        <v>48</v>
      </c>
      <c r="E6" s="602" t="s">
        <v>48</v>
      </c>
      <c r="F6" s="602" t="s">
        <v>48</v>
      </c>
      <c r="G6" s="602" t="s">
        <v>48</v>
      </c>
      <c r="H6" s="602" t="s">
        <v>48</v>
      </c>
      <c r="I6" s="602" t="s">
        <v>48</v>
      </c>
      <c r="J6" s="602" t="s">
        <v>48</v>
      </c>
      <c r="K6" s="602" t="s">
        <v>48</v>
      </c>
      <c r="L6" s="602" t="s">
        <v>48</v>
      </c>
      <c r="M6" s="602" t="s">
        <v>48</v>
      </c>
      <c r="N6" s="602" t="s">
        <v>48</v>
      </c>
      <c r="O6" s="602" t="s">
        <v>48</v>
      </c>
    </row>
    <row r="7" spans="1:15" ht="18">
      <c r="A7" s="571" t="s">
        <v>1665</v>
      </c>
      <c r="B7" s="572" t="s">
        <v>48</v>
      </c>
      <c r="C7" s="572" t="s">
        <v>48</v>
      </c>
      <c r="D7" s="572" t="s">
        <v>48</v>
      </c>
      <c r="E7" s="602" t="s">
        <v>48</v>
      </c>
      <c r="F7" s="602" t="s">
        <v>48</v>
      </c>
      <c r="G7" s="572" t="s">
        <v>1654</v>
      </c>
      <c r="H7" s="602" t="s">
        <v>48</v>
      </c>
      <c r="I7" s="602" t="s">
        <v>48</v>
      </c>
      <c r="J7" s="602" t="s">
        <v>48</v>
      </c>
      <c r="K7" s="602" t="s">
        <v>48</v>
      </c>
      <c r="L7" s="572" t="s">
        <v>1654</v>
      </c>
      <c r="M7" s="602" t="s">
        <v>48</v>
      </c>
      <c r="N7" s="602" t="s">
        <v>48</v>
      </c>
      <c r="O7" s="602" t="s">
        <v>48</v>
      </c>
    </row>
    <row r="8" spans="1:15" ht="18">
      <c r="A8" s="571" t="s">
        <v>77</v>
      </c>
      <c r="B8" s="572" t="s">
        <v>48</v>
      </c>
      <c r="C8" s="572" t="s">
        <v>48</v>
      </c>
      <c r="D8" s="572" t="s">
        <v>48</v>
      </c>
      <c r="E8" s="572" t="s">
        <v>48</v>
      </c>
      <c r="F8" s="572" t="s">
        <v>48</v>
      </c>
      <c r="G8" s="572" t="s">
        <v>48</v>
      </c>
      <c r="H8" s="572" t="s">
        <v>48</v>
      </c>
      <c r="I8" s="572" t="s">
        <v>48</v>
      </c>
      <c r="J8" s="572" t="s">
        <v>48</v>
      </c>
      <c r="K8" s="572" t="s">
        <v>48</v>
      </c>
      <c r="L8" s="573" t="s">
        <v>1654</v>
      </c>
      <c r="M8" s="602" t="s">
        <v>48</v>
      </c>
      <c r="N8" s="602" t="s">
        <v>48</v>
      </c>
      <c r="O8" s="602" t="s">
        <v>48</v>
      </c>
    </row>
    <row r="9" spans="1:15" ht="18">
      <c r="A9" s="571" t="s">
        <v>1655</v>
      </c>
      <c r="B9" s="572" t="s">
        <v>48</v>
      </c>
      <c r="C9" s="572" t="s">
        <v>48</v>
      </c>
      <c r="D9" s="572" t="s">
        <v>48</v>
      </c>
      <c r="E9" s="572" t="s">
        <v>48</v>
      </c>
      <c r="F9" s="572" t="s">
        <v>48</v>
      </c>
      <c r="G9" s="572" t="s">
        <v>48</v>
      </c>
      <c r="H9" s="572" t="s">
        <v>48</v>
      </c>
      <c r="I9" s="572" t="s">
        <v>48</v>
      </c>
      <c r="J9" s="572" t="s">
        <v>48</v>
      </c>
      <c r="K9" s="572" t="s">
        <v>48</v>
      </c>
      <c r="L9" s="573" t="s">
        <v>1654</v>
      </c>
      <c r="M9" s="602" t="s">
        <v>48</v>
      </c>
      <c r="N9" s="602" t="s">
        <v>48</v>
      </c>
      <c r="O9" s="602" t="s">
        <v>48</v>
      </c>
    </row>
    <row r="11" spans="1:15">
      <c r="A11" s="435"/>
      <c r="B11" s="7"/>
      <c r="C11" s="7"/>
      <c r="D11" s="7"/>
      <c r="E11" s="7"/>
      <c r="F11" s="7"/>
      <c r="G11" s="7"/>
      <c r="H11" s="7"/>
      <c r="I11" s="7"/>
      <c r="J11" s="272"/>
      <c r="K11" s="273"/>
      <c r="L11" s="274"/>
      <c r="M11" s="274"/>
      <c r="N11" s="274"/>
    </row>
    <row r="12" spans="1:15" ht="97.15" customHeight="1">
      <c r="B12" s="275" t="s">
        <v>49</v>
      </c>
      <c r="C12" s="276" t="s">
        <v>82</v>
      </c>
      <c r="D12" s="277" t="s">
        <v>72</v>
      </c>
      <c r="E12" s="278" t="s">
        <v>50</v>
      </c>
      <c r="F12" s="332"/>
    </row>
  </sheetData>
  <mergeCells count="2">
    <mergeCell ref="L1:N1"/>
    <mergeCell ref="L2:N2"/>
  </mergeCells>
  <conditionalFormatting sqref="B5:O9">
    <cfRule type="beginsWith" dxfId="2" priority="1" operator="beginsWith" text="З">
      <formula>LEFT(B5,LEN("З"))="З"</formula>
    </cfRule>
    <cfRule type="beginsWith" dxfId="1" priority="2" operator="beginsWith" text="НР">
      <formula>LEFT(B5,LEN("НР"))="НР"</formula>
    </cfRule>
    <cfRule type="beginsWith" dxfId="0" priority="3" operator="beginsWith" text="Р">
      <formula>LEFT(B5,LEN("Р"))="Р"</formula>
    </cfRule>
  </conditionalFormatting>
  <hyperlinks>
    <hyperlink ref="L1:N1" location="Содержание!A1" display="К СОДЕРЖАНИЮ &gt;&gt;&gt;" xr:uid="{00000000-0004-0000-1000-000000000000}"/>
    <hyperlink ref="L2:N2" location="'КРОВАТИ '!Заголовки_для_печати" display="К ПРАЙС-ЛИСТУ &gt;&gt;&gt;" xr:uid="{00000000-0004-0000-1000-000001000000}"/>
  </hyperlink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57">
    <tabColor rgb="FFCCFFCC"/>
    <pageSetUpPr fitToPage="1"/>
  </sheetPr>
  <dimension ref="A1:I20"/>
  <sheetViews>
    <sheetView view="pageBreakPreview" zoomScale="70" zoomScaleNormal="100" zoomScaleSheetLayoutView="70" workbookViewId="0">
      <selection activeCell="Q6" sqref="Q6"/>
    </sheetView>
  </sheetViews>
  <sheetFormatPr defaultColWidth="9.28515625" defaultRowHeight="15.75"/>
  <cols>
    <col min="1" max="2" width="32.28515625" style="6" customWidth="1"/>
    <col min="3" max="3" width="44.7109375" style="6" customWidth="1"/>
    <col min="4" max="4" width="5.42578125" style="6" customWidth="1"/>
    <col min="5" max="5" width="5.28515625" style="6" customWidth="1"/>
    <col min="6" max="6" width="14.7109375" style="20" customWidth="1"/>
    <col min="7" max="7" width="14.7109375" style="6" customWidth="1"/>
    <col min="8" max="9" width="14.7109375" style="20" customWidth="1"/>
    <col min="10" max="16384" width="9.28515625" style="6"/>
  </cols>
  <sheetData>
    <row r="1" spans="1:9" ht="16.5" thickBot="1">
      <c r="A1" s="119" t="str">
        <f>'Moms Love'!A1</f>
        <v>с 01.04 по 07.04.2026 г. включительно</v>
      </c>
      <c r="B1" s="119"/>
      <c r="C1" s="119"/>
      <c r="D1" s="9"/>
      <c r="E1" s="9"/>
      <c r="G1" s="9"/>
      <c r="H1" s="19"/>
      <c r="I1" s="153"/>
    </row>
    <row r="2" spans="1:9" ht="30" customHeight="1" thickBot="1">
      <c r="A2" s="689" t="s">
        <v>44</v>
      </c>
      <c r="B2" s="690"/>
      <c r="C2" s="690"/>
      <c r="D2" s="690"/>
      <c r="E2" s="690"/>
      <c r="F2" s="690"/>
      <c r="G2" s="690"/>
      <c r="H2" s="690"/>
      <c r="I2" s="690"/>
    </row>
    <row r="3" spans="1:9" ht="43.35" customHeight="1" thickBot="1">
      <c r="A3" s="709" t="s">
        <v>1663</v>
      </c>
      <c r="B3" s="746"/>
      <c r="C3" s="746"/>
      <c r="D3" s="746"/>
      <c r="E3" s="746"/>
      <c r="F3" s="746"/>
      <c r="G3" s="746"/>
      <c r="H3" s="746"/>
      <c r="I3" s="746"/>
    </row>
    <row r="4" spans="1:9" ht="48" thickBot="1">
      <c r="A4" s="280" t="s">
        <v>45</v>
      </c>
      <c r="B4" s="413" t="s">
        <v>1037</v>
      </c>
      <c r="C4" s="413" t="s">
        <v>1061</v>
      </c>
      <c r="D4" s="743" t="s">
        <v>30</v>
      </c>
      <c r="E4" s="743"/>
      <c r="F4" s="120" t="s">
        <v>32</v>
      </c>
      <c r="G4" s="152" t="s">
        <v>33</v>
      </c>
      <c r="H4" s="171" t="s">
        <v>43</v>
      </c>
      <c r="I4" s="171" t="s">
        <v>31</v>
      </c>
    </row>
    <row r="5" spans="1:9" ht="34.15" customHeight="1">
      <c r="A5" s="747" t="s">
        <v>44</v>
      </c>
      <c r="B5" s="414"/>
      <c r="C5" s="417" t="s">
        <v>1217</v>
      </c>
      <c r="D5" s="740" t="s">
        <v>41</v>
      </c>
      <c r="E5" s="292">
        <v>70</v>
      </c>
      <c r="F5" s="166">
        <f>'СВОД Кровати'!J78</f>
        <v>24959</v>
      </c>
      <c r="G5" s="255">
        <f>'СВОД Кровати'!K78</f>
        <v>0.44713329860971995</v>
      </c>
      <c r="H5" s="166">
        <f>'СВОД Кровати'!L78</f>
        <v>13799</v>
      </c>
      <c r="I5" s="293">
        <v>9776.5593750000007</v>
      </c>
    </row>
    <row r="6" spans="1:9" ht="34.15" customHeight="1">
      <c r="A6" s="744"/>
      <c r="B6" s="415"/>
      <c r="C6" s="418" t="s">
        <v>1218</v>
      </c>
      <c r="D6" s="741"/>
      <c r="E6" s="291">
        <v>80</v>
      </c>
      <c r="F6" s="167">
        <f>'СВОД Кровати'!J79</f>
        <v>26796</v>
      </c>
      <c r="G6" s="41">
        <f>'СВОД Кровати'!K79</f>
        <v>0.4477160770264218</v>
      </c>
      <c r="H6" s="167">
        <f>'СВОД Кровати'!L79</f>
        <v>14799.000000000002</v>
      </c>
      <c r="I6" s="61">
        <v>10101.403125000001</v>
      </c>
    </row>
    <row r="7" spans="1:9" ht="34.15" customHeight="1">
      <c r="A7" s="744"/>
      <c r="B7" s="415"/>
      <c r="C7" s="418" t="s">
        <v>1219</v>
      </c>
      <c r="D7" s="741"/>
      <c r="E7" s="291">
        <v>90</v>
      </c>
      <c r="F7" s="167">
        <f>'СВОД Кровати'!J80</f>
        <v>29713</v>
      </c>
      <c r="G7" s="41">
        <f>'СВОД Кровати'!K80</f>
        <v>0.44808669605896412</v>
      </c>
      <c r="H7" s="167">
        <f>'СВОД Кровати'!L80</f>
        <v>16399</v>
      </c>
      <c r="I7" s="61">
        <v>10269.703125</v>
      </c>
    </row>
    <row r="8" spans="1:9" ht="34.15" customHeight="1">
      <c r="A8" s="744"/>
      <c r="B8" s="415"/>
      <c r="C8" s="418" t="s">
        <v>1220</v>
      </c>
      <c r="D8" s="741"/>
      <c r="E8" s="291">
        <v>100</v>
      </c>
      <c r="F8" s="167">
        <f>'СВОД Кровати'!J81</f>
        <v>31200</v>
      </c>
      <c r="G8" s="41">
        <f>'СВОД Кровати'!K81</f>
        <v>0.44874999999999998</v>
      </c>
      <c r="H8" s="167">
        <f>'СВОД Кровати'!L81</f>
        <v>17199</v>
      </c>
      <c r="I8" s="61">
        <v>10350.140625</v>
      </c>
    </row>
    <row r="9" spans="1:9" ht="34.15" customHeight="1" thickBot="1">
      <c r="A9" s="745"/>
      <c r="B9" s="416"/>
      <c r="C9" s="419" t="s">
        <v>1221</v>
      </c>
      <c r="D9" s="742"/>
      <c r="E9" s="294">
        <v>120</v>
      </c>
      <c r="F9" s="230">
        <f>'СВОД Кровати'!J82</f>
        <v>33278</v>
      </c>
      <c r="G9" s="42">
        <f>'СВОД Кровати'!K82</f>
        <v>0.44711220626239556</v>
      </c>
      <c r="H9" s="230">
        <f>'СВОД Кровати'!L82</f>
        <v>18399</v>
      </c>
      <c r="I9" s="62">
        <v>11416.556250000001</v>
      </c>
    </row>
    <row r="10" spans="1:9" ht="42.6" customHeight="1" thickBot="1">
      <c r="A10" s="689" t="s">
        <v>1664</v>
      </c>
      <c r="B10" s="690"/>
      <c r="C10" s="690"/>
      <c r="D10" s="690"/>
      <c r="E10" s="690"/>
      <c r="F10" s="690"/>
      <c r="G10" s="690"/>
      <c r="H10" s="690"/>
      <c r="I10" s="690"/>
    </row>
    <row r="11" spans="1:9" ht="48" thickBot="1">
      <c r="A11" s="280" t="s">
        <v>45</v>
      </c>
      <c r="B11" s="413" t="s">
        <v>1037</v>
      </c>
      <c r="C11" s="413" t="s">
        <v>1061</v>
      </c>
      <c r="D11" s="743" t="s">
        <v>30</v>
      </c>
      <c r="E11" s="743"/>
      <c r="F11" s="120" t="s">
        <v>32</v>
      </c>
      <c r="G11" s="152" t="s">
        <v>33</v>
      </c>
      <c r="H11" s="171" t="s">
        <v>43</v>
      </c>
      <c r="I11" s="171" t="s">
        <v>31</v>
      </c>
    </row>
    <row r="12" spans="1:9" ht="32.1" customHeight="1">
      <c r="A12" s="744" t="s">
        <v>44</v>
      </c>
      <c r="B12" s="415"/>
      <c r="C12" s="417" t="s">
        <v>1222</v>
      </c>
      <c r="D12" s="741" t="s">
        <v>41</v>
      </c>
      <c r="E12" s="159">
        <v>70</v>
      </c>
      <c r="F12" s="198">
        <f>'СВОД Кровати'!J83</f>
        <v>26245</v>
      </c>
      <c r="G12" s="255">
        <f>'СВОД Кровати'!K83</f>
        <v>0.44755191465040955</v>
      </c>
      <c r="H12" s="198">
        <f>'СВОД Кровати'!L83</f>
        <v>14499.000000000002</v>
      </c>
      <c r="I12" s="48">
        <v>11539.06875</v>
      </c>
    </row>
    <row r="13" spans="1:9" ht="32.1" customHeight="1">
      <c r="A13" s="744"/>
      <c r="B13" s="415"/>
      <c r="C13" s="418" t="s">
        <v>1223</v>
      </c>
      <c r="D13" s="741"/>
      <c r="E13" s="291">
        <v>80</v>
      </c>
      <c r="F13" s="167">
        <f>'СВОД Кровати'!J84</f>
        <v>29680</v>
      </c>
      <c r="G13" s="41">
        <f>'СВОД Кровати'!K84</f>
        <v>0.44747304582210246</v>
      </c>
      <c r="H13" s="167">
        <f>'СВОД Кровати'!L84</f>
        <v>16399</v>
      </c>
      <c r="I13" s="61">
        <v>11661.581250000001</v>
      </c>
    </row>
    <row r="14" spans="1:9" ht="32.1" customHeight="1">
      <c r="A14" s="744"/>
      <c r="B14" s="415"/>
      <c r="C14" s="418" t="s">
        <v>1224</v>
      </c>
      <c r="D14" s="741"/>
      <c r="E14" s="291">
        <v>90</v>
      </c>
      <c r="F14" s="167">
        <f>'СВОД Кровати'!J85</f>
        <v>31243</v>
      </c>
      <c r="G14" s="41">
        <f>'СВОД Кровати'!K85</f>
        <v>0.44950868994654802</v>
      </c>
      <c r="H14" s="167">
        <f>'СВОД Кровати'!L85</f>
        <v>17199</v>
      </c>
      <c r="I14" s="61">
        <v>11837.306250000001</v>
      </c>
    </row>
    <row r="15" spans="1:9" ht="32.1" customHeight="1">
      <c r="A15" s="744"/>
      <c r="B15" s="415"/>
      <c r="C15" s="418" t="s">
        <v>1225</v>
      </c>
      <c r="D15" s="741"/>
      <c r="E15" s="291">
        <v>100</v>
      </c>
      <c r="F15" s="167">
        <f>'СВОД Кровати'!J86</f>
        <v>32805</v>
      </c>
      <c r="G15" s="41">
        <f>'СВОД Кровати'!K86</f>
        <v>0.44828532235939644</v>
      </c>
      <c r="H15" s="167">
        <f>'СВОД Кровати'!L86</f>
        <v>18099</v>
      </c>
      <c r="I15" s="61">
        <v>11913.721875000001</v>
      </c>
    </row>
    <row r="16" spans="1:9" ht="32.1" customHeight="1" thickBot="1">
      <c r="A16" s="745"/>
      <c r="B16" s="416"/>
      <c r="C16" s="419" t="s">
        <v>1226</v>
      </c>
      <c r="D16" s="742"/>
      <c r="E16" s="294">
        <v>120</v>
      </c>
      <c r="F16" s="230">
        <f>'СВОД Кровати'!J87</f>
        <v>34992</v>
      </c>
      <c r="G16" s="42">
        <f>'СВОД Кровати'!K87</f>
        <v>0.44847393689986281</v>
      </c>
      <c r="H16" s="230">
        <f>'СВОД Кровати'!L87</f>
        <v>19299</v>
      </c>
      <c r="I16" s="62">
        <v>13141.321875000001</v>
      </c>
    </row>
    <row r="17" spans="1:9" ht="22.9" customHeight="1">
      <c r="A17" s="748"/>
      <c r="B17" s="748"/>
      <c r="C17" s="748"/>
      <c r="D17" s="748"/>
      <c r="E17" s="748"/>
      <c r="F17" s="748"/>
      <c r="G17" s="748"/>
      <c r="H17" s="748"/>
      <c r="I17" s="748"/>
    </row>
    <row r="18" spans="1:9">
      <c r="A18" s="716" t="str">
        <f>Контакты!$B$10</f>
        <v>почта для приёма заказов</v>
      </c>
      <c r="B18" s="716"/>
      <c r="C18" s="716"/>
      <c r="D18" s="716"/>
      <c r="E18" s="716"/>
      <c r="F18" s="19"/>
      <c r="G18" s="9"/>
      <c r="H18" s="739" t="str">
        <f>Контакты!$C$10</f>
        <v>хххх@ххх.ru</v>
      </c>
      <c r="I18" s="739"/>
    </row>
    <row r="19" spans="1:9">
      <c r="A19" s="716" t="str">
        <f>Контакты!$B$12</f>
        <v>номер телефона службы сервиса</v>
      </c>
      <c r="B19" s="716"/>
      <c r="C19" s="716"/>
      <c r="D19" s="716"/>
      <c r="E19" s="716"/>
      <c r="F19" s="19"/>
      <c r="G19" s="9"/>
      <c r="H19" s="739">
        <f>Контакты!$C$12</f>
        <v>8800</v>
      </c>
      <c r="I19" s="739"/>
    </row>
    <row r="20" spans="1:9">
      <c r="A20" s="9"/>
      <c r="B20" s="9"/>
      <c r="C20" s="9"/>
      <c r="D20" s="9"/>
      <c r="E20" s="9"/>
      <c r="F20" s="19"/>
      <c r="G20" s="9"/>
      <c r="H20" s="19"/>
      <c r="I20" s="19"/>
    </row>
  </sheetData>
  <mergeCells count="14">
    <mergeCell ref="A19:E19"/>
    <mergeCell ref="H19:I19"/>
    <mergeCell ref="D5:D9"/>
    <mergeCell ref="A2:I2"/>
    <mergeCell ref="A18:E18"/>
    <mergeCell ref="H18:I18"/>
    <mergeCell ref="A10:I10"/>
    <mergeCell ref="D11:E11"/>
    <mergeCell ref="A12:A16"/>
    <mergeCell ref="D12:D16"/>
    <mergeCell ref="A3:I3"/>
    <mergeCell ref="D4:E4"/>
    <mergeCell ref="A5:A9"/>
    <mergeCell ref="A17:I17"/>
  </mergeCells>
  <hyperlinks>
    <hyperlink ref="I1" location="Содержание!A1" display="К СОДЕРЖАНИЮ &gt;&gt;&gt;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0000"/>
  </sheetPr>
  <dimension ref="A1:J22"/>
  <sheetViews>
    <sheetView view="pageBreakPreview" zoomScaleNormal="100" zoomScaleSheetLayoutView="100" workbookViewId="0">
      <selection activeCell="H10" sqref="H10"/>
    </sheetView>
  </sheetViews>
  <sheetFormatPr defaultColWidth="9.28515625" defaultRowHeight="15"/>
  <cols>
    <col min="1" max="1" width="34.85546875" style="1" customWidth="1"/>
    <col min="2" max="2" width="23.28515625" style="1" customWidth="1"/>
    <col min="3" max="3" width="14.7109375" style="2" hidden="1" customWidth="1"/>
    <col min="4" max="4" width="9.28515625" style="1" customWidth="1"/>
    <col min="5" max="16384" width="9.28515625" style="1"/>
  </cols>
  <sheetData>
    <row r="1" spans="1:10" ht="21.75" thickBot="1">
      <c r="A1" s="363" t="s">
        <v>5</v>
      </c>
      <c r="B1" s="3" t="s">
        <v>1325</v>
      </c>
      <c r="C1" s="467" t="s">
        <v>1324</v>
      </c>
    </row>
    <row r="2" spans="1:10" ht="14.65" customHeight="1" thickBot="1">
      <c r="A2" s="5"/>
      <c r="B2" s="5"/>
      <c r="C2" s="467" t="s">
        <v>1325</v>
      </c>
      <c r="D2" s="5"/>
      <c r="E2" s="5"/>
      <c r="F2" s="5"/>
      <c r="G2" s="5"/>
      <c r="H2" s="5"/>
      <c r="I2" s="5"/>
      <c r="J2" s="5"/>
    </row>
    <row r="3" spans="1:10" ht="21" thickBot="1">
      <c r="A3" s="449" t="s">
        <v>1273</v>
      </c>
      <c r="B3" s="450">
        <v>0</v>
      </c>
      <c r="C3" s="467" t="s">
        <v>1326</v>
      </c>
    </row>
    <row r="4" spans="1:10">
      <c r="A4" s="5"/>
      <c r="B4" s="5"/>
      <c r="C4" s="467" t="s">
        <v>1327</v>
      </c>
    </row>
    <row r="5" spans="1:10">
      <c r="A5" s="26"/>
      <c r="B5" s="26"/>
      <c r="C5" s="4"/>
    </row>
    <row r="6" spans="1:10" ht="19.5" hidden="1" thickBot="1">
      <c r="A6" s="27" t="s">
        <v>67</v>
      </c>
      <c r="B6" s="25" t="s">
        <v>69</v>
      </c>
      <c r="C6" t="s">
        <v>69</v>
      </c>
      <c r="D6">
        <f>IF(AND('Категория(опт)'!$B$6="с НДС"),1,IF(AND('Категория(опт)'!$B$6="без НДС"),1.2,""))</f>
        <v>1</v>
      </c>
    </row>
    <row r="7" spans="1:10">
      <c r="A7" s="462"/>
      <c r="B7"/>
      <c r="C7" t="s">
        <v>68</v>
      </c>
      <c r="D7"/>
    </row>
    <row r="13" spans="1:10">
      <c r="A13"/>
    </row>
    <row r="14" spans="1:10">
      <c r="A14"/>
    </row>
    <row r="15" spans="1:10">
      <c r="A15"/>
    </row>
    <row r="16" spans="1:10">
      <c r="A16"/>
    </row>
    <row r="17" spans="1:1">
      <c r="A17" s="462"/>
    </row>
    <row r="21" spans="1:1">
      <c r="A21"/>
    </row>
    <row r="22" spans="1:1">
      <c r="A22"/>
    </row>
  </sheetData>
  <dataValidations count="2">
    <dataValidation type="list" allowBlank="1" showInputMessage="1" showErrorMessage="1" sqref="B6" xr:uid="{00000000-0002-0000-0100-000000000000}">
      <formula1>$C$6:$C$7</formula1>
    </dataValidation>
    <dataValidation type="list" allowBlank="1" showInputMessage="1" showErrorMessage="1" sqref="B1" xr:uid="{00000000-0002-0000-0100-000001000000}">
      <formula1>$C$2:$C$4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59">
    <tabColor theme="1" tint="0.34998626667073579"/>
    <pageSetUpPr fitToPage="1"/>
  </sheetPr>
  <dimension ref="A1:I16"/>
  <sheetViews>
    <sheetView view="pageBreakPreview" zoomScale="70" zoomScaleNormal="100" zoomScaleSheetLayoutView="70" workbookViewId="0">
      <selection activeCell="Q8" sqref="Q8:Q9"/>
    </sheetView>
  </sheetViews>
  <sheetFormatPr defaultColWidth="9.28515625" defaultRowHeight="15.75"/>
  <cols>
    <col min="1" max="1" width="30.28515625" style="6" customWidth="1"/>
    <col min="2" max="2" width="41.42578125" style="7" customWidth="1"/>
    <col min="3" max="3" width="5.42578125" style="6" customWidth="1"/>
    <col min="4" max="4" width="5.28515625" style="6" customWidth="1"/>
    <col min="5" max="5" width="14.5703125" style="20" customWidth="1"/>
    <col min="6" max="6" width="14.5703125" style="6" customWidth="1"/>
    <col min="7" max="8" width="14.5703125" style="20" customWidth="1"/>
    <col min="9" max="16384" width="9.28515625" style="6"/>
  </cols>
  <sheetData>
    <row r="1" spans="1:9">
      <c r="A1" s="119" t="str">
        <f>'Moms Love'!A1</f>
        <v>с 01.04 по 07.04.2026 г. включительно</v>
      </c>
      <c r="D1" s="9"/>
      <c r="F1" s="9"/>
      <c r="G1" s="19"/>
      <c r="H1" s="153"/>
    </row>
    <row r="2" spans="1:9" ht="37.5" customHeight="1" thickBot="1">
      <c r="A2" s="754" t="s">
        <v>66</v>
      </c>
      <c r="B2" s="754"/>
      <c r="C2" s="754"/>
      <c r="D2" s="754"/>
      <c r="E2" s="754"/>
      <c r="F2" s="754"/>
      <c r="G2" s="754"/>
      <c r="H2" s="754"/>
    </row>
    <row r="3" spans="1:9" ht="48" thickBot="1">
      <c r="A3" s="420" t="s">
        <v>1037</v>
      </c>
      <c r="B3" s="420" t="s">
        <v>1061</v>
      </c>
      <c r="C3" s="750" t="s">
        <v>30</v>
      </c>
      <c r="D3" s="751"/>
      <c r="E3" s="170" t="s">
        <v>32</v>
      </c>
      <c r="F3" s="165" t="s">
        <v>33</v>
      </c>
      <c r="G3" s="171" t="s">
        <v>43</v>
      </c>
      <c r="H3" s="172" t="s">
        <v>31</v>
      </c>
    </row>
    <row r="4" spans="1:9" ht="27.75" customHeight="1">
      <c r="A4" s="755"/>
      <c r="B4" s="421" t="s">
        <v>1227</v>
      </c>
      <c r="C4" s="752" t="s">
        <v>46</v>
      </c>
      <c r="D4" s="295">
        <v>90</v>
      </c>
      <c r="E4" s="283">
        <f>'СВОД Кровати'!J3</f>
        <v>9780</v>
      </c>
      <c r="F4" s="287">
        <f>'СВОД Кровати'!K3</f>
        <v>0.5</v>
      </c>
      <c r="G4" s="166">
        <f>'СВОД Кровати'!L3</f>
        <v>4890</v>
      </c>
      <c r="H4" s="813">
        <v>4259.5200000000004</v>
      </c>
      <c r="I4"/>
    </row>
    <row r="5" spans="1:9" ht="27.75" customHeight="1">
      <c r="A5" s="756"/>
      <c r="B5" s="422" t="s">
        <v>1228</v>
      </c>
      <c r="C5" s="753"/>
      <c r="D5" s="296">
        <v>160</v>
      </c>
      <c r="E5" s="284">
        <f>'СВОД Кровати'!J4</f>
        <v>13580</v>
      </c>
      <c r="F5" s="288">
        <f>'СВОД Кровати'!K4</f>
        <v>0.5</v>
      </c>
      <c r="G5" s="173">
        <f>'СВОД Кровати'!L4</f>
        <v>6790</v>
      </c>
      <c r="H5" s="814">
        <v>5050.1475000000009</v>
      </c>
      <c r="I5"/>
    </row>
    <row r="6" spans="1:9" ht="17.25" customHeight="1">
      <c r="A6" s="756"/>
      <c r="B6" s="422" t="s">
        <v>1229</v>
      </c>
      <c r="C6" s="749" t="s">
        <v>41</v>
      </c>
      <c r="D6" s="297">
        <v>80</v>
      </c>
      <c r="E6" s="285">
        <f>'СВОД Кровати'!J5</f>
        <v>8580</v>
      </c>
      <c r="F6" s="289">
        <f>'СВОД Кровати'!K5</f>
        <v>0.5</v>
      </c>
      <c r="G6" s="167">
        <f>'СВОД Кровати'!L5</f>
        <v>4290</v>
      </c>
      <c r="H6" s="97">
        <v>3701.2612500000005</v>
      </c>
      <c r="I6"/>
    </row>
    <row r="7" spans="1:9" ht="17.25" customHeight="1">
      <c r="A7" s="756"/>
      <c r="B7" s="422" t="s">
        <v>1032</v>
      </c>
      <c r="C7" s="701"/>
      <c r="D7" s="297">
        <v>90</v>
      </c>
      <c r="E7" s="285">
        <f>'СВОД Кровати'!J6</f>
        <v>8780</v>
      </c>
      <c r="F7" s="289">
        <f>'СВОД Кровати'!K6</f>
        <v>0.5</v>
      </c>
      <c r="G7" s="167">
        <f>'СВОД Кровати'!L6</f>
        <v>4390</v>
      </c>
      <c r="H7" s="97">
        <v>3841.2562500000004</v>
      </c>
      <c r="I7"/>
    </row>
    <row r="8" spans="1:9" ht="17.25" customHeight="1">
      <c r="A8" s="756"/>
      <c r="B8" s="422" t="s">
        <v>1230</v>
      </c>
      <c r="C8" s="701"/>
      <c r="D8" s="297">
        <v>120</v>
      </c>
      <c r="E8" s="285">
        <f>'СВОД Кровати'!J7</f>
        <v>10980</v>
      </c>
      <c r="F8" s="289">
        <f>'СВОД Кровати'!K7</f>
        <v>0.5</v>
      </c>
      <c r="G8" s="167">
        <f>'СВОД Кровати'!L7</f>
        <v>5490</v>
      </c>
      <c r="H8" s="97">
        <v>4084.5262499999999</v>
      </c>
      <c r="I8"/>
    </row>
    <row r="9" spans="1:9" ht="17.25" customHeight="1">
      <c r="A9" s="756"/>
      <c r="B9" s="422" t="s">
        <v>1029</v>
      </c>
      <c r="C9" s="701"/>
      <c r="D9" s="297">
        <v>140</v>
      </c>
      <c r="E9" s="285">
        <f>'СВОД Кровати'!J8</f>
        <v>11580</v>
      </c>
      <c r="F9" s="289">
        <f>'СВОД Кровати'!K8</f>
        <v>0.5</v>
      </c>
      <c r="G9" s="167">
        <f>'СВОД Кровати'!L8</f>
        <v>5790</v>
      </c>
      <c r="H9" s="97">
        <v>4404.1050000000005</v>
      </c>
      <c r="I9"/>
    </row>
    <row r="10" spans="1:9" ht="17.25" customHeight="1">
      <c r="A10" s="756"/>
      <c r="B10" s="422" t="s">
        <v>1030</v>
      </c>
      <c r="C10" s="701"/>
      <c r="D10" s="296">
        <v>160</v>
      </c>
      <c r="E10" s="284">
        <f>'СВОД Кровати'!J9</f>
        <v>12980</v>
      </c>
      <c r="F10" s="288">
        <f>'СВОД Кровати'!K9</f>
        <v>0.5</v>
      </c>
      <c r="G10" s="173">
        <f>'СВОД Кровати'!L9</f>
        <v>6490</v>
      </c>
      <c r="H10" s="814">
        <v>4591.1475</v>
      </c>
      <c r="I10"/>
    </row>
    <row r="11" spans="1:9" ht="17.25" customHeight="1">
      <c r="A11" s="756"/>
      <c r="B11" s="422" t="s">
        <v>1031</v>
      </c>
      <c r="C11" s="701"/>
      <c r="D11" s="297">
        <v>180</v>
      </c>
      <c r="E11" s="285">
        <f>'СВОД Кровати'!J10</f>
        <v>14380</v>
      </c>
      <c r="F11" s="289">
        <f>'СВОД Кровати'!K10</f>
        <v>0.5</v>
      </c>
      <c r="G11" s="167">
        <f>'СВОД Кровати'!L10</f>
        <v>7190</v>
      </c>
      <c r="H11" s="97">
        <v>5614.7174999999997</v>
      </c>
      <c r="I11"/>
    </row>
    <row r="12" spans="1:9" ht="16.5" thickBot="1">
      <c r="A12" s="757"/>
      <c r="B12" s="423" t="s">
        <v>1231</v>
      </c>
      <c r="C12" s="702"/>
      <c r="D12" s="298">
        <v>200</v>
      </c>
      <c r="E12" s="286">
        <f>'СВОД Кровати'!J11</f>
        <v>16980</v>
      </c>
      <c r="F12" s="290">
        <f>'СВОД Кровати'!K11</f>
        <v>0.5</v>
      </c>
      <c r="G12" s="168">
        <f>'СВОД Кровати'!L11</f>
        <v>8490</v>
      </c>
      <c r="H12" s="812">
        <v>6262.4812500000007</v>
      </c>
      <c r="I12"/>
    </row>
    <row r="13" spans="1:9">
      <c r="A13" s="19"/>
      <c r="B13" s="19"/>
      <c r="C13" s="19"/>
      <c r="D13" s="19"/>
      <c r="E13" s="19"/>
      <c r="F13" s="19"/>
      <c r="G13" s="19"/>
      <c r="H13" s="19"/>
    </row>
    <row r="14" spans="1:9">
      <c r="A14" s="169"/>
      <c r="B14" s="169"/>
      <c r="C14" s="169"/>
      <c r="D14" s="169"/>
      <c r="E14" s="169"/>
      <c r="F14" s="169"/>
      <c r="G14" s="169"/>
      <c r="H14" s="169"/>
    </row>
    <row r="15" spans="1:9">
      <c r="A15" s="169"/>
      <c r="B15" s="169"/>
      <c r="C15" s="169"/>
      <c r="D15" s="169"/>
      <c r="E15" s="169"/>
      <c r="F15" s="169"/>
      <c r="G15" s="169"/>
      <c r="H15" s="169"/>
    </row>
    <row r="16" spans="1:9">
      <c r="A16" s="19"/>
      <c r="B16" s="19"/>
      <c r="C16" s="19"/>
      <c r="D16" s="19"/>
      <c r="E16" s="19"/>
      <c r="F16" s="19"/>
      <c r="G16" s="19"/>
      <c r="H16" s="19"/>
      <c r="I16" s="12"/>
    </row>
  </sheetData>
  <mergeCells count="5">
    <mergeCell ref="C6:C12"/>
    <mergeCell ref="C3:D3"/>
    <mergeCell ref="C4:C5"/>
    <mergeCell ref="A2:H2"/>
    <mergeCell ref="A4:A12"/>
  </mergeCells>
  <hyperlinks>
    <hyperlink ref="H1" location="Содержание!A1" display="К СОДЕРЖАНИЮ &gt;&gt;&gt;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65">
    <tabColor rgb="FFCCFFCC"/>
    <pageSetUpPr fitToPage="1"/>
  </sheetPr>
  <dimension ref="A1:H21"/>
  <sheetViews>
    <sheetView view="pageBreakPreview" zoomScale="70" zoomScaleNormal="100" zoomScaleSheetLayoutView="70" workbookViewId="0">
      <selection activeCell="O7" sqref="O7"/>
    </sheetView>
  </sheetViews>
  <sheetFormatPr defaultColWidth="9.28515625" defaultRowHeight="15.75"/>
  <cols>
    <col min="1" max="3" width="28" style="6" customWidth="1"/>
    <col min="4" max="4" width="12.7109375" style="20" customWidth="1"/>
    <col min="5" max="5" width="12.7109375" style="6" customWidth="1"/>
    <col min="6" max="7" width="12.7109375" style="20" customWidth="1"/>
    <col min="8" max="16384" width="9.28515625" style="6"/>
  </cols>
  <sheetData>
    <row r="1" spans="1:8">
      <c r="A1" s="119" t="str">
        <f>'Moms Love'!A1</f>
        <v>с 01.04 по 07.04.2026 г. включительно</v>
      </c>
      <c r="B1" s="119"/>
      <c r="C1" s="119"/>
      <c r="E1" s="9"/>
      <c r="G1" s="153"/>
    </row>
    <row r="2" spans="1:8" ht="16.5" thickBot="1">
      <c r="A2" s="119"/>
      <c r="B2" s="119"/>
      <c r="C2" s="119"/>
      <c r="E2" s="9"/>
      <c r="G2" s="631"/>
    </row>
    <row r="3" spans="1:8" ht="57" customHeight="1" thickBot="1">
      <c r="A3" s="758" t="s">
        <v>1275</v>
      </c>
      <c r="B3" s="759"/>
      <c r="C3" s="759"/>
      <c r="D3" s="759"/>
      <c r="E3" s="759"/>
      <c r="F3" s="759"/>
      <c r="G3" s="759"/>
    </row>
    <row r="4" spans="1:8" ht="37.5" customHeight="1" thickBot="1">
      <c r="A4" s="760" t="s">
        <v>53</v>
      </c>
      <c r="B4" s="761"/>
      <c r="C4" s="761"/>
      <c r="D4" s="761"/>
      <c r="E4" s="761"/>
      <c r="F4" s="761"/>
      <c r="G4" s="761"/>
    </row>
    <row r="5" spans="1:8" ht="37.5" customHeight="1" thickBot="1">
      <c r="A5" s="425" t="s">
        <v>1027</v>
      </c>
      <c r="B5" s="765" t="s">
        <v>1252</v>
      </c>
      <c r="C5" s="765"/>
      <c r="D5" s="766"/>
      <c r="E5" s="766"/>
      <c r="F5" s="766"/>
      <c r="G5" s="766"/>
    </row>
    <row r="6" spans="1:8" ht="48" thickBot="1">
      <c r="A6" s="127" t="s">
        <v>89</v>
      </c>
      <c r="B6" s="424" t="s">
        <v>1037</v>
      </c>
      <c r="C6" s="442" t="s">
        <v>1026</v>
      </c>
      <c r="D6" s="120" t="s">
        <v>32</v>
      </c>
      <c r="E6" s="281" t="s">
        <v>52</v>
      </c>
      <c r="F6" s="125" t="s">
        <v>43</v>
      </c>
      <c r="G6" s="171" t="s">
        <v>31</v>
      </c>
    </row>
    <row r="7" spans="1:8" ht="68.099999999999994" customHeight="1">
      <c r="A7" s="316" t="s">
        <v>1232</v>
      </c>
      <c r="B7" s="762"/>
      <c r="C7" s="443" t="s">
        <v>1267</v>
      </c>
      <c r="D7" s="166">
        <f>'СВОД Кровати'!J88</f>
        <v>9464</v>
      </c>
      <c r="E7" s="255">
        <f>'СВОД Кровати'!K88</f>
        <v>0.14419999999999999</v>
      </c>
      <c r="F7" s="317">
        <f>'СВОД Кровати'!L88</f>
        <v>8099.2911999999997</v>
      </c>
      <c r="G7" s="293">
        <v>6696.2857500000018</v>
      </c>
      <c r="H7"/>
    </row>
    <row r="8" spans="1:8" ht="68.099999999999994" customHeight="1" thickBot="1">
      <c r="A8" s="315" t="s">
        <v>51</v>
      </c>
      <c r="B8" s="764"/>
      <c r="C8" s="444" t="s">
        <v>1268</v>
      </c>
      <c r="D8" s="168">
        <f>'СВОД Кровати'!J89</f>
        <v>10516</v>
      </c>
      <c r="E8" s="156">
        <f>'СВОД Кровати'!K89</f>
        <v>0.14430000000000001</v>
      </c>
      <c r="F8" s="282">
        <f>'СВОД Кровати'!L89</f>
        <v>8998.5411999999997</v>
      </c>
      <c r="G8" s="63">
        <v>7360.0065000000013</v>
      </c>
      <c r="H8"/>
    </row>
    <row r="9" spans="1:8" ht="27" thickBot="1">
      <c r="A9" s="760" t="s">
        <v>90</v>
      </c>
      <c r="B9" s="761"/>
      <c r="C9" s="761"/>
      <c r="D9" s="761"/>
      <c r="E9" s="761"/>
      <c r="F9" s="761"/>
      <c r="G9" s="761"/>
    </row>
    <row r="10" spans="1:8" ht="48" thickBot="1">
      <c r="A10" s="127" t="s">
        <v>91</v>
      </c>
      <c r="B10" s="424" t="s">
        <v>1037</v>
      </c>
      <c r="C10" s="127" t="s">
        <v>1026</v>
      </c>
      <c r="D10" s="120" t="s">
        <v>32</v>
      </c>
      <c r="E10" s="281" t="s">
        <v>52</v>
      </c>
      <c r="F10" s="125" t="s">
        <v>43</v>
      </c>
      <c r="G10" s="171" t="s">
        <v>31</v>
      </c>
    </row>
    <row r="11" spans="1:8" ht="37.5" customHeight="1">
      <c r="A11" s="316" t="s">
        <v>92</v>
      </c>
      <c r="B11" s="762"/>
      <c r="C11" s="445" t="s">
        <v>1269</v>
      </c>
      <c r="D11" s="166">
        <f>'СВОД Кровати'!J74</f>
        <v>7125</v>
      </c>
      <c r="E11" s="255">
        <f>'СВОД Кровати'!K74</f>
        <v>0.12</v>
      </c>
      <c r="F11" s="317">
        <f>'СВОД Кровати'!L74</f>
        <v>6270</v>
      </c>
      <c r="G11" s="293">
        <v>4716.2249999999995</v>
      </c>
      <c r="H11"/>
    </row>
    <row r="12" spans="1:8" ht="37.5" customHeight="1">
      <c r="A12" s="320" t="s">
        <v>93</v>
      </c>
      <c r="B12" s="763"/>
      <c r="C12" s="446" t="s">
        <v>1270</v>
      </c>
      <c r="D12" s="198">
        <f>'СВОД Кровати'!J75</f>
        <v>7429</v>
      </c>
      <c r="E12" s="40">
        <f>'СВОД Кровати'!K75</f>
        <v>0.12</v>
      </c>
      <c r="F12" s="321">
        <f>'СВОД Кровати'!L75</f>
        <v>6537.52</v>
      </c>
      <c r="G12" s="48">
        <v>4925.6437499999993</v>
      </c>
      <c r="H12"/>
    </row>
    <row r="13" spans="1:8" ht="37.5" customHeight="1">
      <c r="A13" s="318" t="s">
        <v>94</v>
      </c>
      <c r="B13" s="763"/>
      <c r="C13" s="446" t="s">
        <v>1271</v>
      </c>
      <c r="D13" s="167">
        <f>'СВОД Кровати'!J76</f>
        <v>8063</v>
      </c>
      <c r="E13" s="41">
        <f>'СВОД Кровати'!K76</f>
        <v>0.12</v>
      </c>
      <c r="F13" s="319">
        <f>'СВОД Кровати'!L76</f>
        <v>7095.44</v>
      </c>
      <c r="G13" s="61">
        <v>5341.6124999999993</v>
      </c>
      <c r="H13"/>
    </row>
    <row r="14" spans="1:8" ht="37.5" customHeight="1" thickBot="1">
      <c r="A14" s="315" t="s">
        <v>95</v>
      </c>
      <c r="B14" s="764"/>
      <c r="C14" s="447" t="s">
        <v>1272</v>
      </c>
      <c r="D14" s="168">
        <f>'СВОД Кровати'!J77</f>
        <v>8724</v>
      </c>
      <c r="E14" s="156">
        <f>'СВОД Кровати'!K77</f>
        <v>0.12</v>
      </c>
      <c r="F14" s="282">
        <f>'СВОД Кровати'!L77</f>
        <v>7677.12</v>
      </c>
      <c r="G14" s="63">
        <v>5777.6624999999995</v>
      </c>
      <c r="H14"/>
    </row>
    <row r="15" spans="1:8" ht="18.75">
      <c r="A15" s="412" t="s">
        <v>1216</v>
      </c>
      <c r="B15" s="401" t="s">
        <v>1250</v>
      </c>
      <c r="C15" s="401"/>
      <c r="D15" s="19"/>
      <c r="E15" s="9"/>
      <c r="F15" s="19"/>
      <c r="G15" s="19"/>
    </row>
    <row r="16" spans="1:8">
      <c r="A16" s="716" t="str">
        <f>Контакты!$B$10</f>
        <v>почта для приёма заказов</v>
      </c>
      <c r="B16" s="716"/>
      <c r="C16" s="716"/>
      <c r="D16" s="716"/>
      <c r="E16" s="716"/>
      <c r="F16" s="716"/>
      <c r="G16" s="871"/>
    </row>
    <row r="17" spans="1:7">
      <c r="A17" s="716" t="str">
        <f>Контакты!$B$12</f>
        <v>номер телефона службы сервиса</v>
      </c>
      <c r="B17" s="716"/>
      <c r="C17" s="716"/>
      <c r="D17" s="716"/>
      <c r="E17" s="716"/>
      <c r="F17" s="716"/>
      <c r="G17" s="164"/>
    </row>
    <row r="18" spans="1:7">
      <c r="A18" s="9"/>
      <c r="B18" s="9"/>
      <c r="C18" s="9"/>
      <c r="D18" s="19"/>
      <c r="E18" s="9"/>
      <c r="F18" s="19"/>
      <c r="G18" s="19"/>
    </row>
    <row r="19" spans="1:7">
      <c r="A19" s="9"/>
      <c r="B19" s="9"/>
      <c r="C19" s="9"/>
      <c r="D19" s="19"/>
      <c r="E19" s="9"/>
      <c r="F19" s="19"/>
      <c r="G19" s="19"/>
    </row>
    <row r="20" spans="1:7">
      <c r="A20" s="9"/>
      <c r="B20" s="9"/>
      <c r="C20" s="9"/>
      <c r="E20" s="9"/>
      <c r="F20" s="19"/>
      <c r="G20" s="19"/>
    </row>
    <row r="21" spans="1:7">
      <c r="A21" s="9"/>
      <c r="B21" s="9"/>
      <c r="C21" s="9"/>
      <c r="E21" s="9"/>
      <c r="F21" s="19"/>
      <c r="G21" s="19"/>
    </row>
  </sheetData>
  <mergeCells count="8">
    <mergeCell ref="A16:F16"/>
    <mergeCell ref="A17:F17"/>
    <mergeCell ref="A3:G3"/>
    <mergeCell ref="A4:G4"/>
    <mergeCell ref="A9:G9"/>
    <mergeCell ref="B11:B14"/>
    <mergeCell ref="B7:B8"/>
    <mergeCell ref="B5:G5"/>
  </mergeCells>
  <hyperlinks>
    <hyperlink ref="G1" location="Содержание!A1" display="К СОДЕРЖАНИЮ &gt;&gt;&gt;" xr:uid="{00000000-0004-0000-1300-000000000000}"/>
    <hyperlink ref="B15" r:id="rId1" xr:uid="{00000000-0004-0000-1300-000001000000}"/>
    <hyperlink ref="B5" r:id="rId2" xr:uid="{00000000-0004-0000-1300-000002000000}"/>
    <hyperlink ref="G2" location="'ТРТ_кровати,диван,МФ'!Область_печати" display="ТРТ НА КРОВАТИ &gt;&gt;&gt;" xr:uid="{00000000-0004-0000-1300-000003000000}"/>
  </hyperlinks>
  <pageMargins left="0.70866141732283472" right="0.70866141732283472" top="0.74803149606299213" bottom="0.74803149606299213" header="0.31496062992125984" footer="0.31496062992125984"/>
  <pageSetup paperSize="9" scale="64" orientation="portrait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67">
    <tabColor rgb="FFF9DBFD"/>
  </sheetPr>
  <dimension ref="A1:J51"/>
  <sheetViews>
    <sheetView view="pageBreakPreview" zoomScale="70" zoomScaleNormal="100" zoomScaleSheetLayoutView="70" workbookViewId="0">
      <selection activeCell="N6" sqref="N6"/>
    </sheetView>
  </sheetViews>
  <sheetFormatPr defaultColWidth="9.28515625" defaultRowHeight="21"/>
  <cols>
    <col min="1" max="1" width="48" style="8" customWidth="1"/>
    <col min="2" max="3" width="35.42578125" style="6" customWidth="1"/>
    <col min="4" max="4" width="15" style="6" customWidth="1"/>
    <col min="5" max="5" width="15.5703125" style="107" customWidth="1"/>
    <col min="6" max="6" width="11" style="37" customWidth="1"/>
    <col min="7" max="7" width="18.5703125" style="23" customWidth="1"/>
    <col min="8" max="8" width="20" style="20" customWidth="1"/>
    <col min="9" max="9" width="18.42578125" style="45" customWidth="1"/>
  </cols>
  <sheetData>
    <row r="1" spans="1:9" ht="19.5" thickBot="1">
      <c r="A1" s="119" t="str">
        <f>'Moms Love'!A1</f>
        <v>с 01.04 по 07.04.2026 г. включительно</v>
      </c>
      <c r="B1" s="9"/>
      <c r="C1" s="9"/>
      <c r="D1" s="9"/>
      <c r="F1" s="24"/>
      <c r="H1" s="630"/>
    </row>
    <row r="2" spans="1:9" ht="29.25" customHeight="1" thickBot="1">
      <c r="A2" s="758" t="s">
        <v>54</v>
      </c>
      <c r="B2" s="759"/>
      <c r="C2" s="759"/>
      <c r="D2" s="759"/>
      <c r="E2" s="759"/>
      <c r="F2" s="759"/>
      <c r="G2" s="759"/>
      <c r="H2" s="759"/>
    </row>
    <row r="3" spans="1:9" s="338" customFormat="1" ht="34.9" customHeight="1" thickBot="1">
      <c r="A3" s="426" t="s">
        <v>1308</v>
      </c>
      <c r="B3" s="770" t="s">
        <v>1109</v>
      </c>
      <c r="C3" s="771"/>
      <c r="D3" s="771"/>
      <c r="E3" s="771"/>
      <c r="F3" s="771"/>
      <c r="G3" s="771"/>
      <c r="H3" s="771"/>
      <c r="I3" s="45" t="s">
        <v>2228</v>
      </c>
    </row>
    <row r="4" spans="1:9" s="338" customFormat="1" ht="48.95" customHeight="1" thickBot="1">
      <c r="A4" s="66" t="s">
        <v>2141</v>
      </c>
      <c r="B4" s="120" t="s">
        <v>29</v>
      </c>
      <c r="C4" s="333" t="s">
        <v>1057</v>
      </c>
      <c r="D4" s="154" t="s">
        <v>30</v>
      </c>
      <c r="E4" s="155" t="s">
        <v>32</v>
      </c>
      <c r="F4" s="152" t="s">
        <v>33</v>
      </c>
      <c r="G4" s="125" t="s">
        <v>34</v>
      </c>
      <c r="H4" s="141" t="s">
        <v>31</v>
      </c>
      <c r="I4" s="45"/>
    </row>
    <row r="5" spans="1:9" s="338" customFormat="1" ht="54" customHeight="1">
      <c r="A5" s="776"/>
      <c r="B5" s="677" t="s">
        <v>1347</v>
      </c>
      <c r="C5" s="431" t="s">
        <v>1348</v>
      </c>
      <c r="D5" s="159" t="s">
        <v>1349</v>
      </c>
      <c r="E5" s="109">
        <f>'СВОД Аксессуары'!J111</f>
        <v>1320</v>
      </c>
      <c r="F5" s="40">
        <f>'СВОД Аксессуары'!K111</f>
        <v>0.5</v>
      </c>
      <c r="G5" s="22">
        <f>'СВОД Аксессуары'!L111</f>
        <v>660</v>
      </c>
      <c r="H5" s="96">
        <v>442.125</v>
      </c>
      <c r="I5" s="603"/>
    </row>
    <row r="6" spans="1:9" s="338" customFormat="1" ht="54" customHeight="1" thickBot="1">
      <c r="A6" s="777"/>
      <c r="B6" s="676"/>
      <c r="C6" s="381" t="s">
        <v>1346</v>
      </c>
      <c r="D6" s="159" t="s">
        <v>81</v>
      </c>
      <c r="E6" s="109">
        <f>'СВОД Аксессуары'!J112</f>
        <v>1520</v>
      </c>
      <c r="F6" s="40">
        <f>'СВОД Аксессуары'!K112</f>
        <v>0.5</v>
      </c>
      <c r="G6" s="22">
        <f>'СВОД Аксессуары'!L112</f>
        <v>760</v>
      </c>
      <c r="H6" s="96">
        <v>508.5</v>
      </c>
      <c r="I6" s="45"/>
    </row>
    <row r="7" spans="1:9" s="338" customFormat="1" ht="48.95" customHeight="1" thickBot="1">
      <c r="A7" s="66" t="s">
        <v>2033</v>
      </c>
      <c r="B7" s="120" t="s">
        <v>29</v>
      </c>
      <c r="C7" s="333" t="s">
        <v>1057</v>
      </c>
      <c r="D7" s="154" t="s">
        <v>30</v>
      </c>
      <c r="E7" s="155" t="s">
        <v>32</v>
      </c>
      <c r="F7" s="152" t="s">
        <v>33</v>
      </c>
      <c r="G7" s="125" t="s">
        <v>34</v>
      </c>
      <c r="H7" s="141" t="s">
        <v>31</v>
      </c>
      <c r="I7" s="45"/>
    </row>
    <row r="8" spans="1:9" s="338" customFormat="1" ht="54" customHeight="1">
      <c r="A8" s="776"/>
      <c r="B8" s="677" t="s">
        <v>1347</v>
      </c>
      <c r="C8" s="431" t="s">
        <v>2034</v>
      </c>
      <c r="D8" s="159" t="s">
        <v>1349</v>
      </c>
      <c r="E8" s="109">
        <f>'СВОД Аксессуары'!J120</f>
        <v>1320</v>
      </c>
      <c r="F8" s="40">
        <f>'СВОД Аксессуары'!K120</f>
        <v>0.66666666666666674</v>
      </c>
      <c r="G8" s="22">
        <f>'СВОД Аксессуары'!L120</f>
        <v>439.99999999999989</v>
      </c>
      <c r="H8" s="96">
        <v>292.5</v>
      </c>
      <c r="I8" s="603"/>
    </row>
    <row r="9" spans="1:9" s="338" customFormat="1" ht="54" customHeight="1" thickBot="1">
      <c r="A9" s="777"/>
      <c r="B9" s="676"/>
      <c r="C9" s="381" t="s">
        <v>2035</v>
      </c>
      <c r="D9" s="159" t="s">
        <v>81</v>
      </c>
      <c r="E9" s="109">
        <f>'СВОД Аксессуары'!J121</f>
        <v>1520</v>
      </c>
      <c r="F9" s="40">
        <f>'СВОД Аксессуары'!K121</f>
        <v>0.59868421052631571</v>
      </c>
      <c r="G9" s="22">
        <f>'СВОД Аксессуары'!L121</f>
        <v>610.00000000000011</v>
      </c>
      <c r="H9" s="96">
        <v>405</v>
      </c>
      <c r="I9" s="45"/>
    </row>
    <row r="10" spans="1:9" ht="72.599999999999994" customHeight="1" thickBot="1">
      <c r="A10" s="427" t="s">
        <v>2132</v>
      </c>
      <c r="B10" s="135" t="s">
        <v>29</v>
      </c>
      <c r="C10" s="428" t="s">
        <v>1057</v>
      </c>
      <c r="D10" s="154" t="s">
        <v>30</v>
      </c>
      <c r="E10" s="155" t="s">
        <v>32</v>
      </c>
      <c r="F10" s="152" t="s">
        <v>33</v>
      </c>
      <c r="G10" s="125" t="s">
        <v>34</v>
      </c>
      <c r="H10" s="141" t="s">
        <v>31</v>
      </c>
    </row>
    <row r="11" spans="1:9" ht="53.65" customHeight="1">
      <c r="A11" s="767"/>
      <c r="B11" s="677" t="s">
        <v>1233</v>
      </c>
      <c r="C11" s="380" t="s">
        <v>871</v>
      </c>
      <c r="D11" s="159" t="s">
        <v>74</v>
      </c>
      <c r="E11" s="109">
        <f>'СВОД Аксессуары'!J25</f>
        <v>2080</v>
      </c>
      <c r="F11" s="40">
        <f>'СВОД Аксессуары'!K25</f>
        <v>0.5</v>
      </c>
      <c r="G11" s="22">
        <f>'СВОД Аксессуары'!L25</f>
        <v>1040</v>
      </c>
      <c r="H11" s="96">
        <v>676.125</v>
      </c>
      <c r="I11" s="338"/>
    </row>
    <row r="12" spans="1:9" ht="76.900000000000006" customHeight="1" thickBot="1">
      <c r="A12" s="769"/>
      <c r="B12" s="676"/>
      <c r="C12" s="429" t="s">
        <v>873</v>
      </c>
      <c r="D12" s="159" t="s">
        <v>78</v>
      </c>
      <c r="E12" s="109">
        <f>'СВОД Аксессуары'!J26</f>
        <v>2920</v>
      </c>
      <c r="F12" s="40">
        <f>'СВОД Аксессуары'!K26</f>
        <v>0.5</v>
      </c>
      <c r="G12" s="15">
        <f>'СВОД Аксессуары'!L26</f>
        <v>1460</v>
      </c>
      <c r="H12" s="96">
        <v>972</v>
      </c>
      <c r="I12" s="338"/>
    </row>
    <row r="13" spans="1:9" ht="72.599999999999994" customHeight="1" thickBot="1">
      <c r="A13" s="388" t="s">
        <v>1281</v>
      </c>
      <c r="B13" s="120" t="s">
        <v>29</v>
      </c>
      <c r="C13" s="333" t="s">
        <v>1057</v>
      </c>
      <c r="D13" s="154" t="s">
        <v>30</v>
      </c>
      <c r="E13" s="155" t="s">
        <v>32</v>
      </c>
      <c r="F13" s="152" t="s">
        <v>33</v>
      </c>
      <c r="G13" s="125" t="s">
        <v>34</v>
      </c>
      <c r="H13" s="141" t="s">
        <v>31</v>
      </c>
    </row>
    <row r="14" spans="1:9" ht="79.150000000000006" customHeight="1">
      <c r="A14" s="772"/>
      <c r="B14" s="774" t="s">
        <v>1278</v>
      </c>
      <c r="C14" s="459" t="s">
        <v>1276</v>
      </c>
      <c r="D14" s="159" t="s">
        <v>1279</v>
      </c>
      <c r="E14" s="460">
        <f>'СВОД Аксессуары'!J103</f>
        <v>5633</v>
      </c>
      <c r="F14" s="40">
        <f>'СВОД Аксессуары'!K103</f>
        <v>0.7</v>
      </c>
      <c r="G14" s="198">
        <f>'СВОД Аксессуары'!L103</f>
        <v>1689.9000000000003</v>
      </c>
      <c r="H14" s="96">
        <v>1164.375</v>
      </c>
    </row>
    <row r="15" spans="1:9" ht="79.150000000000006" customHeight="1" thickBot="1">
      <c r="A15" s="773"/>
      <c r="B15" s="775"/>
      <c r="C15" s="452" t="s">
        <v>1277</v>
      </c>
      <c r="D15" s="451" t="s">
        <v>1280</v>
      </c>
      <c r="E15" s="453">
        <f>'СВОД Аксессуары'!J102</f>
        <v>5233</v>
      </c>
      <c r="F15" s="336">
        <f>'СВОД Аксессуары'!K102</f>
        <v>0.7</v>
      </c>
      <c r="G15" s="242">
        <f>'СВОД Аксессуары'!L102</f>
        <v>1569.9000000000003</v>
      </c>
      <c r="H15" s="816">
        <v>1041.75</v>
      </c>
      <c r="I15" s="338"/>
    </row>
    <row r="16" spans="1:9" ht="72.599999999999994" customHeight="1" thickBot="1">
      <c r="A16" s="388" t="s">
        <v>2140</v>
      </c>
      <c r="B16" s="120" t="s">
        <v>29</v>
      </c>
      <c r="C16" s="333" t="s">
        <v>1057</v>
      </c>
      <c r="D16" s="154" t="s">
        <v>30</v>
      </c>
      <c r="E16" s="155" t="s">
        <v>32</v>
      </c>
      <c r="F16" s="152" t="s">
        <v>33</v>
      </c>
      <c r="G16" s="125" t="s">
        <v>34</v>
      </c>
      <c r="H16" s="141" t="s">
        <v>31</v>
      </c>
    </row>
    <row r="17" spans="1:9" ht="179.65" customHeight="1" thickBot="1">
      <c r="A17" s="448"/>
      <c r="B17" s="461" t="s">
        <v>1278</v>
      </c>
      <c r="C17" s="454" t="s">
        <v>1286</v>
      </c>
      <c r="D17" s="455" t="s">
        <v>1282</v>
      </c>
      <c r="E17" s="456">
        <f>'СВОД Аксессуары'!J104</f>
        <v>5467</v>
      </c>
      <c r="F17" s="457">
        <f>'СВОД Аксессуары'!K104</f>
        <v>0.7</v>
      </c>
      <c r="G17" s="458">
        <f>'СВОД Аксессуары'!L104</f>
        <v>1640.1000000000001</v>
      </c>
      <c r="H17" s="816">
        <v>1139.625</v>
      </c>
      <c r="I17" s="338"/>
    </row>
    <row r="18" spans="1:9" ht="72.599999999999994" customHeight="1" thickBot="1">
      <c r="A18" s="388" t="s">
        <v>1234</v>
      </c>
      <c r="B18" s="127" t="s">
        <v>29</v>
      </c>
      <c r="C18" s="333" t="s">
        <v>1057</v>
      </c>
      <c r="D18" s="154" t="s">
        <v>30</v>
      </c>
      <c r="E18" s="155" t="s">
        <v>32</v>
      </c>
      <c r="F18" s="152" t="s">
        <v>33</v>
      </c>
      <c r="G18" s="125" t="s">
        <v>34</v>
      </c>
      <c r="H18" s="141" t="s">
        <v>31</v>
      </c>
    </row>
    <row r="19" spans="1:9" ht="128.65" customHeight="1" thickBot="1">
      <c r="A19" s="430"/>
      <c r="B19" s="364" t="s">
        <v>1235</v>
      </c>
      <c r="C19" s="431" t="s">
        <v>845</v>
      </c>
      <c r="D19" s="159" t="s">
        <v>80</v>
      </c>
      <c r="E19" s="109">
        <f>'СВОД Аксессуары'!J119</f>
        <v>2950</v>
      </c>
      <c r="F19" s="40">
        <f>'СВОД Аксессуары'!K119</f>
        <v>0.4</v>
      </c>
      <c r="G19" s="43">
        <f>'СВОД Аксессуары'!L119</f>
        <v>1770</v>
      </c>
      <c r="H19" s="96">
        <v>1289.25</v>
      </c>
      <c r="I19" s="434"/>
    </row>
    <row r="20" spans="1:9" ht="72.599999999999994" customHeight="1" thickBot="1">
      <c r="A20" s="432" t="s">
        <v>2133</v>
      </c>
      <c r="B20" s="120" t="s">
        <v>29</v>
      </c>
      <c r="C20" s="333" t="s">
        <v>1057</v>
      </c>
      <c r="D20" s="154" t="s">
        <v>30</v>
      </c>
      <c r="E20" s="155" t="s">
        <v>32</v>
      </c>
      <c r="F20" s="152" t="s">
        <v>33</v>
      </c>
      <c r="G20" s="125" t="s">
        <v>34</v>
      </c>
      <c r="H20" s="141" t="s">
        <v>31</v>
      </c>
    </row>
    <row r="21" spans="1:9" ht="128.65" customHeight="1" thickBot="1">
      <c r="A21" s="370"/>
      <c r="B21" s="368" t="s">
        <v>1236</v>
      </c>
      <c r="C21" s="431" t="s">
        <v>889</v>
      </c>
      <c r="D21" s="159" t="s">
        <v>55</v>
      </c>
      <c r="E21" s="109">
        <f>'СВОД Аксессуары'!J34</f>
        <v>4120</v>
      </c>
      <c r="F21" s="40">
        <f>'СВОД Аксессуары'!K34</f>
        <v>0.5</v>
      </c>
      <c r="G21" s="43">
        <f>'СВОД Аксессуары'!L34</f>
        <v>2060</v>
      </c>
      <c r="H21" s="96">
        <v>1351.125</v>
      </c>
      <c r="I21" s="341"/>
    </row>
    <row r="22" spans="1:9" ht="68.650000000000006" customHeight="1" thickBot="1">
      <c r="A22" s="388" t="s">
        <v>2134</v>
      </c>
      <c r="B22" s="120" t="s">
        <v>29</v>
      </c>
      <c r="C22" s="120" t="s">
        <v>1057</v>
      </c>
      <c r="D22" s="120" t="s">
        <v>30</v>
      </c>
      <c r="E22" s="155" t="s">
        <v>32</v>
      </c>
      <c r="F22" s="152" t="s">
        <v>33</v>
      </c>
      <c r="G22" s="125" t="s">
        <v>34</v>
      </c>
      <c r="H22" s="141" t="s">
        <v>31</v>
      </c>
    </row>
    <row r="23" spans="1:9" ht="136.5" customHeight="1" thickBot="1">
      <c r="A23" s="370"/>
      <c r="B23" s="368" t="s">
        <v>1479</v>
      </c>
      <c r="C23" s="429" t="s">
        <v>887</v>
      </c>
      <c r="D23" s="160" t="s">
        <v>56</v>
      </c>
      <c r="E23" s="109">
        <f>'СВОД Аксессуары'!J33</f>
        <v>1754</v>
      </c>
      <c r="F23" s="156">
        <f>'СВОД Аксессуары'!K33</f>
        <v>0.35</v>
      </c>
      <c r="G23" s="43">
        <f>'СВОД Аксессуары'!L33</f>
        <v>1140.1000000000001</v>
      </c>
      <c r="H23" s="96">
        <v>753.75</v>
      </c>
      <c r="I23" s="341"/>
    </row>
    <row r="24" spans="1:9" ht="68.650000000000006" customHeight="1" thickBot="1">
      <c r="A24" s="388" t="s">
        <v>2135</v>
      </c>
      <c r="B24" s="120" t="s">
        <v>29</v>
      </c>
      <c r="C24" s="120" t="s">
        <v>1057</v>
      </c>
      <c r="D24" s="120" t="s">
        <v>30</v>
      </c>
      <c r="E24" s="155" t="s">
        <v>32</v>
      </c>
      <c r="F24" s="152" t="s">
        <v>33</v>
      </c>
      <c r="G24" s="125" t="s">
        <v>34</v>
      </c>
      <c r="H24" s="141" t="s">
        <v>31</v>
      </c>
    </row>
    <row r="25" spans="1:9" ht="136.5" customHeight="1" thickBot="1">
      <c r="A25" s="370"/>
      <c r="B25" s="368" t="s">
        <v>1237</v>
      </c>
      <c r="C25" s="429" t="s">
        <v>877</v>
      </c>
      <c r="D25" s="160" t="s">
        <v>81</v>
      </c>
      <c r="E25" s="109">
        <f>'СВОД Аксессуары'!J28</f>
        <v>2785</v>
      </c>
      <c r="F25" s="156">
        <f>'СВОД Аксессуары'!K28</f>
        <v>0.35</v>
      </c>
      <c r="G25" s="43">
        <f>'СВОД Аксессуары'!L28</f>
        <v>1810.25</v>
      </c>
      <c r="H25" s="96">
        <v>1148.625</v>
      </c>
      <c r="I25" s="341"/>
    </row>
    <row r="26" spans="1:9" ht="52.7" customHeight="1" thickBot="1">
      <c r="A26" s="388" t="s">
        <v>2136</v>
      </c>
      <c r="B26" s="120" t="s">
        <v>29</v>
      </c>
      <c r="C26" s="120" t="s">
        <v>1057</v>
      </c>
      <c r="D26" s="120" t="s">
        <v>30</v>
      </c>
      <c r="E26" s="155" t="s">
        <v>32</v>
      </c>
      <c r="F26" s="152" t="s">
        <v>33</v>
      </c>
      <c r="G26" s="125" t="s">
        <v>34</v>
      </c>
      <c r="H26" s="141" t="s">
        <v>31</v>
      </c>
    </row>
    <row r="27" spans="1:9" ht="132.75" customHeight="1" thickBot="1">
      <c r="A27" s="370"/>
      <c r="B27" s="368" t="s">
        <v>1238</v>
      </c>
      <c r="C27" s="429" t="s">
        <v>875</v>
      </c>
      <c r="D27" s="161" t="s">
        <v>57</v>
      </c>
      <c r="E27" s="111">
        <f>'СВОД Аксессуары'!J27</f>
        <v>4100</v>
      </c>
      <c r="F27" s="335">
        <f>'СВОД Аксессуары'!K27</f>
        <v>0.5</v>
      </c>
      <c r="G27" s="43">
        <f>'СВОД Аксессуары'!L27</f>
        <v>2050</v>
      </c>
      <c r="H27" s="812">
        <v>1319.625</v>
      </c>
      <c r="I27" s="341"/>
    </row>
    <row r="28" spans="1:9" ht="52.7" customHeight="1" thickBot="1">
      <c r="A28" s="388" t="s">
        <v>2106</v>
      </c>
      <c r="B28" s="120" t="s">
        <v>29</v>
      </c>
      <c r="C28" s="120" t="s">
        <v>1057</v>
      </c>
      <c r="D28" s="120" t="s">
        <v>30</v>
      </c>
      <c r="E28" s="155" t="s">
        <v>32</v>
      </c>
      <c r="F28" s="152" t="s">
        <v>33</v>
      </c>
      <c r="G28" s="125" t="s">
        <v>34</v>
      </c>
      <c r="H28" s="141" t="s">
        <v>31</v>
      </c>
    </row>
    <row r="29" spans="1:9" ht="169.9" customHeight="1" thickBot="1">
      <c r="A29" s="370"/>
      <c r="B29" s="368" t="s">
        <v>1309</v>
      </c>
      <c r="C29" s="429" t="s">
        <v>881</v>
      </c>
      <c r="D29" s="161" t="s">
        <v>1310</v>
      </c>
      <c r="E29" s="111">
        <f>'СВОД Аксессуары'!J30</f>
        <v>8400</v>
      </c>
      <c r="F29" s="335">
        <f>'СВОД Аксессуары'!K30</f>
        <v>0.4</v>
      </c>
      <c r="G29" s="43">
        <f>'СВОД Аксессуары'!L30</f>
        <v>5040</v>
      </c>
      <c r="H29" s="812">
        <v>3219.75</v>
      </c>
      <c r="I29" s="341"/>
    </row>
    <row r="30" spans="1:9" ht="52.7" customHeight="1" thickBot="1">
      <c r="A30" s="388" t="s">
        <v>2137</v>
      </c>
      <c r="B30" s="120" t="s">
        <v>29</v>
      </c>
      <c r="C30" s="120" t="s">
        <v>1057</v>
      </c>
      <c r="D30" s="120" t="s">
        <v>30</v>
      </c>
      <c r="E30" s="155" t="s">
        <v>32</v>
      </c>
      <c r="F30" s="152" t="s">
        <v>33</v>
      </c>
      <c r="G30" s="125" t="s">
        <v>34</v>
      </c>
      <c r="H30" s="141" t="s">
        <v>31</v>
      </c>
    </row>
    <row r="31" spans="1:9" ht="132" customHeight="1" thickBot="1">
      <c r="A31" s="370"/>
      <c r="B31" s="368" t="s">
        <v>1239</v>
      </c>
      <c r="C31" s="429" t="s">
        <v>885</v>
      </c>
      <c r="D31" s="160" t="s">
        <v>57</v>
      </c>
      <c r="E31" s="109">
        <f>'СВОД Аксессуары'!J32</f>
        <v>2300</v>
      </c>
      <c r="F31" s="40">
        <f>'СВОД Аксессуары'!K32</f>
        <v>0.3</v>
      </c>
      <c r="G31" s="43">
        <f>'СВОД Аксессуары'!L32</f>
        <v>1610</v>
      </c>
      <c r="H31" s="816">
        <v>1021.5</v>
      </c>
      <c r="I31" s="341"/>
    </row>
    <row r="32" spans="1:9" ht="52.7" customHeight="1" thickBot="1">
      <c r="A32" s="388" t="s">
        <v>2138</v>
      </c>
      <c r="B32" s="120" t="s">
        <v>29</v>
      </c>
      <c r="C32" s="120" t="s">
        <v>1057</v>
      </c>
      <c r="D32" s="120" t="s">
        <v>30</v>
      </c>
      <c r="E32" s="155" t="s">
        <v>32</v>
      </c>
      <c r="F32" s="152" t="s">
        <v>33</v>
      </c>
      <c r="G32" s="125" t="s">
        <v>34</v>
      </c>
      <c r="H32" s="141" t="s">
        <v>31</v>
      </c>
    </row>
    <row r="33" spans="1:10" ht="129.75" customHeight="1" thickBot="1">
      <c r="A33" s="370"/>
      <c r="B33" s="368" t="s">
        <v>1489</v>
      </c>
      <c r="C33" s="429" t="s">
        <v>883</v>
      </c>
      <c r="D33" s="160" t="s">
        <v>71</v>
      </c>
      <c r="E33" s="109">
        <f>'СВОД Аксессуары'!J31</f>
        <v>5083</v>
      </c>
      <c r="F33" s="40">
        <f>'СВОД Аксессуары'!K31</f>
        <v>0.4</v>
      </c>
      <c r="G33" s="43">
        <f>'СВОД Аксессуары'!L31</f>
        <v>3049.7999999999997</v>
      </c>
      <c r="H33" s="96">
        <v>1944</v>
      </c>
      <c r="I33" s="341"/>
    </row>
    <row r="34" spans="1:10" ht="52.7" customHeight="1" thickBot="1">
      <c r="A34" s="427" t="s">
        <v>2139</v>
      </c>
      <c r="B34" s="135" t="s">
        <v>29</v>
      </c>
      <c r="C34" s="135" t="s">
        <v>1057</v>
      </c>
      <c r="D34" s="120" t="s">
        <v>30</v>
      </c>
      <c r="E34" s="155" t="s">
        <v>32</v>
      </c>
      <c r="F34" s="152" t="s">
        <v>33</v>
      </c>
      <c r="G34" s="125" t="s">
        <v>34</v>
      </c>
      <c r="H34" s="141" t="s">
        <v>31</v>
      </c>
    </row>
    <row r="35" spans="1:10" ht="54" customHeight="1">
      <c r="A35" s="767"/>
      <c r="B35" s="677" t="s">
        <v>1481</v>
      </c>
      <c r="C35" s="380" t="s">
        <v>891</v>
      </c>
      <c r="D35" s="161" t="s">
        <v>58</v>
      </c>
      <c r="E35" s="111">
        <f>'СВОД Аксессуары'!J35</f>
        <v>5333</v>
      </c>
      <c r="F35" s="335">
        <f>'СВОД Аксессуары'!K35</f>
        <v>0.4</v>
      </c>
      <c r="G35" s="32">
        <f>'СВОД Аксессуары'!L35</f>
        <v>3199.7999999999997</v>
      </c>
      <c r="H35" s="96">
        <v>2037.375</v>
      </c>
      <c r="I35" s="341"/>
      <c r="J35" s="44"/>
    </row>
    <row r="36" spans="1:10" ht="54" customHeight="1">
      <c r="A36" s="768"/>
      <c r="B36" s="670"/>
      <c r="C36" s="381" t="s">
        <v>893</v>
      </c>
      <c r="D36" s="162" t="s">
        <v>59</v>
      </c>
      <c r="E36" s="110">
        <f>'СВОД Аксессуары'!J36</f>
        <v>5333</v>
      </c>
      <c r="F36" s="336">
        <f>'СВОД Аксессуары'!K36</f>
        <v>0.4</v>
      </c>
      <c r="G36" s="33">
        <f>'СВОД Аксессуары'!L36</f>
        <v>3199.7999999999997</v>
      </c>
      <c r="H36" s="96">
        <v>2079</v>
      </c>
      <c r="I36" s="341"/>
      <c r="J36" s="44"/>
    </row>
    <row r="37" spans="1:10" ht="28.5" customHeight="1" thickBot="1">
      <c r="A37" s="769"/>
      <c r="B37" s="676"/>
      <c r="C37" s="382" t="s">
        <v>895</v>
      </c>
      <c r="D37" s="163" t="s">
        <v>60</v>
      </c>
      <c r="E37" s="112">
        <f>'СВОД Аксессуары'!J37</f>
        <v>5333</v>
      </c>
      <c r="F37" s="42">
        <f>'СВОД Аксессуары'!K37</f>
        <v>0.4</v>
      </c>
      <c r="G37" s="34">
        <f>'СВОД Аксессуары'!L37</f>
        <v>3199.7999999999997</v>
      </c>
      <c r="H37" s="812">
        <v>2079</v>
      </c>
      <c r="I37" s="341"/>
      <c r="J37" s="44"/>
    </row>
    <row r="38" spans="1:10" ht="52.7" customHeight="1" thickBot="1">
      <c r="A38" s="432" t="s">
        <v>2142</v>
      </c>
      <c r="B38" s="433" t="s">
        <v>29</v>
      </c>
      <c r="C38" s="433" t="s">
        <v>1057</v>
      </c>
      <c r="D38" s="120" t="s">
        <v>30</v>
      </c>
      <c r="E38" s="155" t="s">
        <v>32</v>
      </c>
      <c r="F38" s="152" t="s">
        <v>33</v>
      </c>
      <c r="G38" s="125" t="s">
        <v>34</v>
      </c>
      <c r="H38" s="141" t="s">
        <v>31</v>
      </c>
    </row>
    <row r="39" spans="1:10" ht="135.4" customHeight="1" thickBot="1">
      <c r="A39" s="370"/>
      <c r="B39" s="368" t="s">
        <v>1240</v>
      </c>
      <c r="C39" s="429" t="s">
        <v>917</v>
      </c>
      <c r="D39" s="163" t="s">
        <v>56</v>
      </c>
      <c r="E39" s="112">
        <f>'СВОД Аксессуары'!J48</f>
        <v>7036</v>
      </c>
      <c r="F39" s="156">
        <f>'СВОД Аксессуары'!K48</f>
        <v>0.45</v>
      </c>
      <c r="G39" s="43">
        <f>'СВОД Аксессуары'!L48</f>
        <v>3869.8</v>
      </c>
      <c r="H39" s="812">
        <v>2252.25</v>
      </c>
      <c r="I39" s="341"/>
    </row>
    <row r="40" spans="1:10" ht="47.65" customHeight="1" thickBot="1">
      <c r="A40" s="388" t="s">
        <v>2143</v>
      </c>
      <c r="B40" s="120" t="s">
        <v>29</v>
      </c>
      <c r="C40" s="333" t="s">
        <v>1057</v>
      </c>
      <c r="D40" s="333" t="s">
        <v>30</v>
      </c>
      <c r="E40" s="151" t="s">
        <v>32</v>
      </c>
      <c r="F40" s="152" t="s">
        <v>33</v>
      </c>
      <c r="G40" s="125" t="s">
        <v>34</v>
      </c>
      <c r="H40" s="141" t="s">
        <v>31</v>
      </c>
      <c r="J40" s="44"/>
    </row>
    <row r="41" spans="1:10" ht="139.15" customHeight="1" thickBot="1">
      <c r="A41" s="370"/>
      <c r="B41" s="368" t="s">
        <v>1244</v>
      </c>
      <c r="C41" s="140" t="s">
        <v>879</v>
      </c>
      <c r="D41" s="150" t="s">
        <v>79</v>
      </c>
      <c r="E41" s="46">
        <f>'СВОД Аксессуары'!J29</f>
        <v>6914</v>
      </c>
      <c r="F41" s="156">
        <f>'СВОД Аксессуары'!K29</f>
        <v>0.3</v>
      </c>
      <c r="G41" s="108">
        <f>'СВОД Аксессуары'!L29</f>
        <v>4839.7999999999993</v>
      </c>
      <c r="H41" s="816">
        <v>3056.625</v>
      </c>
      <c r="I41" s="341"/>
      <c r="J41" s="44"/>
    </row>
    <row r="42" spans="1:10" ht="52.7" customHeight="1" thickBot="1">
      <c r="A42" s="388" t="s">
        <v>2144</v>
      </c>
      <c r="B42" s="120" t="s">
        <v>29</v>
      </c>
      <c r="C42" s="120" t="s">
        <v>1057</v>
      </c>
      <c r="D42" s="120" t="s">
        <v>30</v>
      </c>
      <c r="E42" s="155" t="s">
        <v>32</v>
      </c>
      <c r="F42" s="152" t="s">
        <v>33</v>
      </c>
      <c r="G42" s="125" t="s">
        <v>34</v>
      </c>
      <c r="H42" s="141" t="s">
        <v>31</v>
      </c>
    </row>
    <row r="43" spans="1:10" ht="140.25" customHeight="1" thickBot="1">
      <c r="A43" s="370"/>
      <c r="B43" s="368" t="s">
        <v>1480</v>
      </c>
      <c r="C43" s="140" t="s">
        <v>897</v>
      </c>
      <c r="D43" s="163" t="s">
        <v>86</v>
      </c>
      <c r="E43" s="112">
        <f>'СВОД Аксессуары'!J38</f>
        <v>6083</v>
      </c>
      <c r="F43" s="156">
        <f>'СВОД Аксессуары'!K38</f>
        <v>0.4</v>
      </c>
      <c r="G43" s="43">
        <f>'СВОД Аксессуары'!L38</f>
        <v>3649.7999999999997</v>
      </c>
      <c r="H43" s="812">
        <v>2187</v>
      </c>
      <c r="I43" s="341"/>
    </row>
    <row r="44" spans="1:10" ht="52.7" customHeight="1" thickBot="1">
      <c r="A44" s="388" t="s">
        <v>2145</v>
      </c>
      <c r="B44" s="120" t="s">
        <v>29</v>
      </c>
      <c r="C44" s="120" t="s">
        <v>1057</v>
      </c>
      <c r="D44" s="120" t="s">
        <v>30</v>
      </c>
      <c r="E44" s="121" t="s">
        <v>32</v>
      </c>
      <c r="F44" s="128" t="s">
        <v>33</v>
      </c>
      <c r="G44" s="125" t="s">
        <v>34</v>
      </c>
      <c r="H44" s="141" t="s">
        <v>31</v>
      </c>
    </row>
    <row r="45" spans="1:10" ht="130.5" customHeight="1" thickBot="1">
      <c r="A45" s="370"/>
      <c r="B45" s="368" t="s">
        <v>1241</v>
      </c>
      <c r="C45" s="140" t="s">
        <v>847</v>
      </c>
      <c r="D45" s="163" t="s">
        <v>56</v>
      </c>
      <c r="E45" s="55">
        <f>'СВОД Аксессуары'!J13</f>
        <v>2650</v>
      </c>
      <c r="F45" s="337">
        <f>'СВОД Аксессуары'!K13</f>
        <v>0.4</v>
      </c>
      <c r="G45" s="43">
        <f>'СВОД Аксессуары'!L13</f>
        <v>1590</v>
      </c>
      <c r="H45" s="812">
        <v>1029.375</v>
      </c>
      <c r="I45" s="338"/>
    </row>
    <row r="46" spans="1:10" ht="52.7" customHeight="1" thickBot="1">
      <c r="A46" s="388" t="s">
        <v>2146</v>
      </c>
      <c r="B46" s="120" t="s">
        <v>29</v>
      </c>
      <c r="C46" s="120" t="s">
        <v>1057</v>
      </c>
      <c r="D46" s="120" t="s">
        <v>30</v>
      </c>
      <c r="E46" s="121" t="s">
        <v>32</v>
      </c>
      <c r="F46" s="128" t="s">
        <v>33</v>
      </c>
      <c r="G46" s="125" t="s">
        <v>34</v>
      </c>
      <c r="H46" s="141" t="s">
        <v>31</v>
      </c>
    </row>
    <row r="47" spans="1:10" ht="124.7" customHeight="1" thickBot="1">
      <c r="A47" s="371"/>
      <c r="B47" s="369" t="s">
        <v>1242</v>
      </c>
      <c r="C47" s="149" t="s">
        <v>1243</v>
      </c>
      <c r="D47" s="163" t="s">
        <v>56</v>
      </c>
      <c r="E47" s="54">
        <f>'СВОД Аксессуары'!J14</f>
        <v>6171</v>
      </c>
      <c r="F47" s="337">
        <f>'СВОД Аксессуары'!K14</f>
        <v>0.65</v>
      </c>
      <c r="G47" s="43">
        <f>'СВОД Аксессуары'!L14</f>
        <v>2159.85</v>
      </c>
      <c r="H47" s="812">
        <v>1546.875</v>
      </c>
      <c r="I47" s="338"/>
    </row>
    <row r="48" spans="1:10">
      <c r="A48" s="14"/>
      <c r="B48" s="9"/>
      <c r="C48" s="9"/>
      <c r="D48" s="9"/>
      <c r="E48" s="157"/>
      <c r="F48" s="24"/>
      <c r="G48" s="24"/>
      <c r="H48" s="19"/>
    </row>
    <row r="49" spans="1:8" ht="15.75">
      <c r="A49" s="80" t="str">
        <f>Контакты!$B$10</f>
        <v>почта для приёма заказов</v>
      </c>
      <c r="B49" s="29" t="str">
        <f>Контакты!$C$10</f>
        <v>хххх@ххх.ru</v>
      </c>
      <c r="C49" s="29"/>
      <c r="D49" s="9"/>
      <c r="E49" s="157"/>
      <c r="F49" s="24"/>
      <c r="G49" s="24"/>
      <c r="H49" s="19"/>
    </row>
    <row r="50" spans="1:8" ht="15.75">
      <c r="A50" s="80" t="str">
        <f>Контакты!$B$12</f>
        <v>номер телефона службы сервиса</v>
      </c>
      <c r="B50" s="29">
        <f>Контакты!$C$12</f>
        <v>8800</v>
      </c>
      <c r="C50" s="29"/>
      <c r="D50" s="9"/>
      <c r="E50" s="157"/>
      <c r="F50" s="24"/>
      <c r="G50" s="24"/>
      <c r="H50" s="19"/>
    </row>
    <row r="51" spans="1:8">
      <c r="A51" s="14"/>
      <c r="B51" s="9"/>
      <c r="C51" s="9"/>
      <c r="D51" s="9"/>
      <c r="E51" s="157"/>
      <c r="F51" s="24"/>
      <c r="G51" s="24"/>
      <c r="H51" s="19"/>
    </row>
  </sheetData>
  <mergeCells count="12">
    <mergeCell ref="A35:A37"/>
    <mergeCell ref="B35:B37"/>
    <mergeCell ref="A11:A12"/>
    <mergeCell ref="B11:B12"/>
    <mergeCell ref="A2:H2"/>
    <mergeCell ref="B3:H3"/>
    <mergeCell ref="A14:A15"/>
    <mergeCell ref="B14:B15"/>
    <mergeCell ref="A5:A6"/>
    <mergeCell ref="B5:B6"/>
    <mergeCell ref="A8:A9"/>
    <mergeCell ref="B8:B9"/>
  </mergeCells>
  <hyperlinks>
    <hyperlink ref="B3" r:id="rId1" xr:uid="{00000000-0004-0000-1400-000000000000}"/>
    <hyperlink ref="H1" location="Содержание!A1" display="К СОДЕРЖАНИЮ &gt;&gt;&gt;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scale="28" fitToHeight="2" orientation="portrait" r:id="rId2"/>
  <rowBreaks count="1" manualBreakCount="1">
    <brk id="21" max="13" man="1"/>
  </rowBreak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71">
    <tabColor rgb="FFF9DBFD"/>
    <pageSetUpPr fitToPage="1"/>
  </sheetPr>
  <dimension ref="A1:L90"/>
  <sheetViews>
    <sheetView view="pageBreakPreview" zoomScale="70" zoomScaleNormal="100" zoomScaleSheetLayoutView="70" workbookViewId="0">
      <selection activeCell="P8" sqref="P8"/>
    </sheetView>
  </sheetViews>
  <sheetFormatPr defaultColWidth="9.28515625" defaultRowHeight="15.75"/>
  <cols>
    <col min="1" max="1" width="38.28515625" style="6" customWidth="1"/>
    <col min="2" max="3" width="46.5703125" style="6" customWidth="1"/>
    <col min="4" max="4" width="7.42578125" style="6" customWidth="1"/>
    <col min="5" max="5" width="8.7109375" style="6" customWidth="1"/>
    <col min="6" max="6" width="16.5703125" style="116" customWidth="1"/>
    <col min="7" max="7" width="10" style="37" customWidth="1"/>
    <col min="8" max="8" width="18.42578125" style="20" customWidth="1"/>
    <col min="9" max="9" width="18.28515625" style="20" customWidth="1"/>
    <col min="10" max="10" width="9.28515625" customWidth="1"/>
    <col min="11" max="11" width="11.7109375" bestFit="1" customWidth="1"/>
  </cols>
  <sheetData>
    <row r="1" spans="1:12" ht="19.5" thickBot="1">
      <c r="A1" s="119" t="str">
        <f>'Moms Love'!A1</f>
        <v>с 01.04 по 07.04.2026 г. включительно</v>
      </c>
      <c r="B1" s="9"/>
      <c r="C1" s="9"/>
      <c r="D1" s="9"/>
      <c r="E1" s="9"/>
      <c r="G1" s="24"/>
      <c r="H1" s="19"/>
      <c r="I1" s="630"/>
    </row>
    <row r="2" spans="1:12" ht="29.25" customHeight="1" thickBot="1">
      <c r="A2" s="689" t="s">
        <v>61</v>
      </c>
      <c r="B2" s="690"/>
      <c r="C2" s="690"/>
      <c r="D2" s="690"/>
      <c r="E2" s="690"/>
      <c r="F2" s="690"/>
      <c r="G2" s="690"/>
      <c r="H2" s="690"/>
      <c r="I2" s="690"/>
    </row>
    <row r="3" spans="1:12" ht="49.5" customHeight="1" thickBot="1">
      <c r="A3" s="426" t="s">
        <v>1308</v>
      </c>
      <c r="B3" s="725" t="s">
        <v>1109</v>
      </c>
      <c r="C3" s="725"/>
      <c r="D3" s="801"/>
      <c r="E3" s="801"/>
      <c r="F3" s="801"/>
      <c r="G3" s="801"/>
      <c r="H3" s="801"/>
      <c r="I3" s="801"/>
      <c r="J3" s="45" t="s">
        <v>2228</v>
      </c>
    </row>
    <row r="4" spans="1:12" ht="33" customHeight="1" thickBot="1">
      <c r="A4" s="427" t="s">
        <v>2147</v>
      </c>
      <c r="B4" s="135" t="s">
        <v>29</v>
      </c>
      <c r="C4" s="379" t="s">
        <v>1061</v>
      </c>
      <c r="D4" s="658" t="s">
        <v>30</v>
      </c>
      <c r="E4" s="659"/>
      <c r="F4" s="121" t="s">
        <v>32</v>
      </c>
      <c r="G4" s="128" t="s">
        <v>33</v>
      </c>
      <c r="H4" s="877" t="s">
        <v>34</v>
      </c>
      <c r="I4" s="876" t="s">
        <v>31</v>
      </c>
    </row>
    <row r="5" spans="1:12" ht="19.350000000000001" customHeight="1">
      <c r="A5" s="698"/>
      <c r="B5" s="677" t="s">
        <v>2162</v>
      </c>
      <c r="C5" s="380" t="s">
        <v>899</v>
      </c>
      <c r="D5" s="790">
        <v>190</v>
      </c>
      <c r="E5" s="113">
        <v>80</v>
      </c>
      <c r="F5" s="50">
        <f>'СВОД Аксессуары'!J39</f>
        <v>1461</v>
      </c>
      <c r="G5" s="129">
        <f>'СВОД Аксессуары'!K39</f>
        <v>0.34599999999999997</v>
      </c>
      <c r="H5" s="872">
        <f>'СВОД Аксессуары'!L39</f>
        <v>955.49400000000003</v>
      </c>
      <c r="I5" s="96">
        <v>633.375</v>
      </c>
      <c r="K5" s="21"/>
      <c r="L5" s="49"/>
    </row>
    <row r="6" spans="1:12" ht="19.350000000000001" customHeight="1">
      <c r="A6" s="699"/>
      <c r="B6" s="670"/>
      <c r="C6" s="381" t="s">
        <v>901</v>
      </c>
      <c r="D6" s="799"/>
      <c r="E6" s="113">
        <v>90</v>
      </c>
      <c r="F6" s="51">
        <f>'СВОД Аксессуары'!J40</f>
        <v>1624</v>
      </c>
      <c r="G6" s="130">
        <f>'СВОД Аксессуары'!K40</f>
        <v>0.34599999999999997</v>
      </c>
      <c r="H6" s="873">
        <f>'СВОД Аксессуары'!L40</f>
        <v>1062.096</v>
      </c>
      <c r="I6" s="97">
        <v>704.25</v>
      </c>
      <c r="K6" s="21"/>
      <c r="L6" s="49"/>
    </row>
    <row r="7" spans="1:12" ht="19.350000000000001" customHeight="1">
      <c r="A7" s="699"/>
      <c r="B7" s="670"/>
      <c r="C7" s="381" t="s">
        <v>903</v>
      </c>
      <c r="D7" s="800" t="s">
        <v>63</v>
      </c>
      <c r="E7" s="113">
        <v>80</v>
      </c>
      <c r="F7" s="51">
        <f>'СВОД Аксессуары'!J41</f>
        <v>1624</v>
      </c>
      <c r="G7" s="130">
        <f>'СВОД Аксессуары'!K41</f>
        <v>0.34599999999999997</v>
      </c>
      <c r="H7" s="873">
        <f>'СВОД Аксессуары'!L41</f>
        <v>1062.096</v>
      </c>
      <c r="I7" s="97">
        <v>704.25</v>
      </c>
      <c r="K7" s="21"/>
      <c r="L7" s="49"/>
    </row>
    <row r="8" spans="1:12" ht="19.350000000000001" customHeight="1">
      <c r="A8" s="699"/>
      <c r="B8" s="670"/>
      <c r="C8" s="381" t="s">
        <v>905</v>
      </c>
      <c r="D8" s="786"/>
      <c r="E8" s="99">
        <v>90</v>
      </c>
      <c r="F8" s="51">
        <f>'СВОД Аксессуары'!J42</f>
        <v>1789</v>
      </c>
      <c r="G8" s="130">
        <f>'СВОД Аксессуары'!K42</f>
        <v>0.34599999999999997</v>
      </c>
      <c r="H8" s="873">
        <f>'СВОД Аксессуары'!L42</f>
        <v>1170.0060000000001</v>
      </c>
      <c r="I8" s="97">
        <v>775.125</v>
      </c>
      <c r="K8" s="21"/>
      <c r="L8" s="49"/>
    </row>
    <row r="9" spans="1:12" ht="19.350000000000001" customHeight="1">
      <c r="A9" s="699"/>
      <c r="B9" s="670"/>
      <c r="C9" s="381" t="s">
        <v>907</v>
      </c>
      <c r="D9" s="786"/>
      <c r="E9" s="99">
        <v>140</v>
      </c>
      <c r="F9" s="51">
        <f>'СВОД Аксессуары'!J43</f>
        <v>2118</v>
      </c>
      <c r="G9" s="130">
        <f>'СВОД Аксессуары'!K43</f>
        <v>0.34599999999999997</v>
      </c>
      <c r="H9" s="873">
        <f>'СВОД Аксессуары'!L43</f>
        <v>1385.172</v>
      </c>
      <c r="I9" s="97">
        <v>916.875</v>
      </c>
      <c r="K9" s="21"/>
      <c r="L9" s="49"/>
    </row>
    <row r="10" spans="1:12" ht="19.350000000000001" customHeight="1">
      <c r="A10" s="699"/>
      <c r="B10" s="670"/>
      <c r="C10" s="381" t="s">
        <v>909</v>
      </c>
      <c r="D10" s="786"/>
      <c r="E10" s="138">
        <v>160</v>
      </c>
      <c r="F10" s="117">
        <f>'СВОД Аксессуары'!J44</f>
        <v>2280</v>
      </c>
      <c r="G10" s="137">
        <f>'СВОД Аксессуары'!K44</f>
        <v>0.34599999999999997</v>
      </c>
      <c r="H10" s="874">
        <f>'СВОД Аксессуары'!L44</f>
        <v>1491.1200000000001</v>
      </c>
      <c r="I10" s="814">
        <v>988.875</v>
      </c>
      <c r="K10" s="21"/>
      <c r="L10" s="49"/>
    </row>
    <row r="11" spans="1:12" ht="19.350000000000001" customHeight="1" thickBot="1">
      <c r="A11" s="709"/>
      <c r="B11" s="676"/>
      <c r="C11" s="382" t="s">
        <v>911</v>
      </c>
      <c r="D11" s="787"/>
      <c r="E11" s="101">
        <v>180</v>
      </c>
      <c r="F11" s="53">
        <f>'СВОД Аксессуары'!J45</f>
        <v>2445</v>
      </c>
      <c r="G11" s="130">
        <f>'СВОД Аксессуары'!K45</f>
        <v>0.34599999999999997</v>
      </c>
      <c r="H11" s="875">
        <f>'СВОД Аксессуары'!L45</f>
        <v>1599.03</v>
      </c>
      <c r="I11" s="815">
        <v>1058.625</v>
      </c>
      <c r="K11" s="21"/>
      <c r="L11" s="49"/>
    </row>
    <row r="12" spans="1:12" ht="33" customHeight="1" thickBot="1">
      <c r="A12" s="427" t="s">
        <v>2148</v>
      </c>
      <c r="B12" s="384" t="s">
        <v>29</v>
      </c>
      <c r="C12" s="379" t="s">
        <v>1061</v>
      </c>
      <c r="D12" s="658" t="s">
        <v>30</v>
      </c>
      <c r="E12" s="659"/>
      <c r="F12" s="121" t="s">
        <v>32</v>
      </c>
      <c r="G12" s="128" t="s">
        <v>33</v>
      </c>
      <c r="H12" s="877" t="s">
        <v>34</v>
      </c>
      <c r="I12" s="876" t="s">
        <v>31</v>
      </c>
    </row>
    <row r="13" spans="1:12" ht="19.350000000000001" customHeight="1">
      <c r="A13" s="698"/>
      <c r="B13" s="677" t="s">
        <v>1255</v>
      </c>
      <c r="C13" s="380" t="s">
        <v>951</v>
      </c>
      <c r="D13" s="790">
        <v>190</v>
      </c>
      <c r="E13" s="113">
        <v>80</v>
      </c>
      <c r="F13" s="50">
        <f>'СВОД Аксессуары'!J65</f>
        <v>1757</v>
      </c>
      <c r="G13" s="129">
        <f>'СВОД Аксессуары'!K65</f>
        <v>0.27</v>
      </c>
      <c r="H13" s="878">
        <f>'СВОД Аксессуары'!L65</f>
        <v>1282.6099999999999</v>
      </c>
      <c r="I13" s="96">
        <v>811.125</v>
      </c>
      <c r="K13" s="21"/>
      <c r="L13" s="49"/>
    </row>
    <row r="14" spans="1:12" ht="19.350000000000001" customHeight="1">
      <c r="A14" s="699"/>
      <c r="B14" s="670"/>
      <c r="C14" s="381" t="s">
        <v>953</v>
      </c>
      <c r="D14" s="799"/>
      <c r="E14" s="113">
        <v>90</v>
      </c>
      <c r="F14" s="51">
        <f>'СВОД Аксессуары'!J66</f>
        <v>1830</v>
      </c>
      <c r="G14" s="130">
        <f>'СВОД Аксессуары'!K66</f>
        <v>0.27</v>
      </c>
      <c r="H14" s="873">
        <f>'СВОД Аксессуары'!L66</f>
        <v>1335.8999999999999</v>
      </c>
      <c r="I14" s="97">
        <v>842.625</v>
      </c>
      <c r="K14" s="21"/>
      <c r="L14" s="49"/>
    </row>
    <row r="15" spans="1:12" ht="19.350000000000001" customHeight="1">
      <c r="A15" s="699"/>
      <c r="B15" s="670"/>
      <c r="C15" s="381" t="s">
        <v>955</v>
      </c>
      <c r="D15" s="800" t="s">
        <v>63</v>
      </c>
      <c r="E15" s="113">
        <v>80</v>
      </c>
      <c r="F15" s="51">
        <f>'СВОД Аксессуары'!J67</f>
        <v>1941</v>
      </c>
      <c r="G15" s="130">
        <f>'СВОД Аксессуары'!K67</f>
        <v>0.27</v>
      </c>
      <c r="H15" s="873">
        <f>'СВОД Аксессуары'!L67</f>
        <v>1416.93</v>
      </c>
      <c r="I15" s="97">
        <v>895.5</v>
      </c>
      <c r="K15" s="21"/>
      <c r="L15" s="49"/>
    </row>
    <row r="16" spans="1:12" ht="19.350000000000001" customHeight="1">
      <c r="A16" s="699"/>
      <c r="B16" s="670"/>
      <c r="C16" s="381" t="s">
        <v>957</v>
      </c>
      <c r="D16" s="786"/>
      <c r="E16" s="99">
        <v>90</v>
      </c>
      <c r="F16" s="51">
        <f>'СВОД Аксессуары'!J68</f>
        <v>2054</v>
      </c>
      <c r="G16" s="130">
        <f>'СВОД Аксессуары'!K68</f>
        <v>0.27</v>
      </c>
      <c r="H16" s="873">
        <f>'СВОД Аксессуары'!L68</f>
        <v>1499.42</v>
      </c>
      <c r="I16" s="97">
        <v>947.25</v>
      </c>
      <c r="K16" s="21"/>
      <c r="L16" s="49"/>
    </row>
    <row r="17" spans="1:12" ht="19.350000000000001" customHeight="1">
      <c r="A17" s="699"/>
      <c r="B17" s="670"/>
      <c r="C17" s="381" t="s">
        <v>959</v>
      </c>
      <c r="D17" s="786"/>
      <c r="E17" s="99">
        <v>140</v>
      </c>
      <c r="F17" s="51">
        <f>'СВОД Аксессуары'!J69</f>
        <v>2591</v>
      </c>
      <c r="G17" s="130">
        <f>'СВОД Аксессуары'!K69</f>
        <v>0.27</v>
      </c>
      <c r="H17" s="873">
        <f>'СВОД Аксессуары'!L69</f>
        <v>1891.43</v>
      </c>
      <c r="I17" s="97">
        <v>1194.75</v>
      </c>
      <c r="K17" s="21"/>
      <c r="L17" s="49"/>
    </row>
    <row r="18" spans="1:12" ht="19.350000000000001" customHeight="1">
      <c r="A18" s="699"/>
      <c r="B18" s="670"/>
      <c r="C18" s="381" t="s">
        <v>961</v>
      </c>
      <c r="D18" s="786"/>
      <c r="E18" s="138">
        <v>160</v>
      </c>
      <c r="F18" s="117">
        <f>'СВОД Аксессуары'!J70</f>
        <v>2783</v>
      </c>
      <c r="G18" s="137">
        <f>'СВОД Аксессуары'!K70</f>
        <v>0.27</v>
      </c>
      <c r="H18" s="874">
        <f>'СВОД Аксессуары'!L70</f>
        <v>2031.59</v>
      </c>
      <c r="I18" s="814">
        <v>1283.625</v>
      </c>
      <c r="K18" s="21"/>
      <c r="L18" s="49"/>
    </row>
    <row r="19" spans="1:12" ht="19.350000000000001" customHeight="1" thickBot="1">
      <c r="A19" s="709"/>
      <c r="B19" s="676"/>
      <c r="C19" s="382" t="s">
        <v>963</v>
      </c>
      <c r="D19" s="787"/>
      <c r="E19" s="101">
        <v>180</v>
      </c>
      <c r="F19" s="53">
        <f>'СВОД Аксессуары'!J71</f>
        <v>3125</v>
      </c>
      <c r="G19" s="133">
        <f>'СВОД Аксессуары'!K71</f>
        <v>0.27</v>
      </c>
      <c r="H19" s="875">
        <f>'СВОД Аксессуары'!L71</f>
        <v>2281.25</v>
      </c>
      <c r="I19" s="98">
        <v>1438.875</v>
      </c>
      <c r="K19" s="21"/>
      <c r="L19" s="49"/>
    </row>
    <row r="20" spans="1:12" ht="33" customHeight="1" thickBot="1">
      <c r="A20" s="427" t="s">
        <v>2149</v>
      </c>
      <c r="B20" s="384" t="s">
        <v>29</v>
      </c>
      <c r="C20" s="379" t="s">
        <v>1061</v>
      </c>
      <c r="D20" s="658" t="s">
        <v>30</v>
      </c>
      <c r="E20" s="659"/>
      <c r="F20" s="121" t="s">
        <v>32</v>
      </c>
      <c r="G20" s="128" t="s">
        <v>33</v>
      </c>
      <c r="H20" s="877" t="s">
        <v>34</v>
      </c>
      <c r="I20" s="876" t="s">
        <v>31</v>
      </c>
    </row>
    <row r="21" spans="1:12" ht="18.600000000000001" customHeight="1">
      <c r="A21" s="767"/>
      <c r="B21" s="802" t="s">
        <v>1058</v>
      </c>
      <c r="C21" s="380" t="s">
        <v>828</v>
      </c>
      <c r="D21" s="786" t="s">
        <v>62</v>
      </c>
      <c r="E21" s="113">
        <v>90</v>
      </c>
      <c r="F21" s="50">
        <f>'СВОД Аксессуары'!J3</f>
        <v>3820</v>
      </c>
      <c r="G21" s="129">
        <f>'СВОД Аксессуары'!K3</f>
        <v>0.6</v>
      </c>
      <c r="H21" s="878">
        <f>'СВОД Аксессуары'!L3</f>
        <v>1528</v>
      </c>
      <c r="I21" s="96">
        <v>954</v>
      </c>
      <c r="K21" s="21"/>
      <c r="L21" s="49"/>
    </row>
    <row r="22" spans="1:12" ht="18.600000000000001" customHeight="1">
      <c r="A22" s="768"/>
      <c r="B22" s="803"/>
      <c r="C22" s="381" t="s">
        <v>830</v>
      </c>
      <c r="D22" s="786"/>
      <c r="E22" s="99">
        <v>140</v>
      </c>
      <c r="F22" s="50">
        <f>'СВОД Аксессуары'!J4</f>
        <v>4458</v>
      </c>
      <c r="G22" s="130">
        <f>'СВОД Аксессуары'!K4</f>
        <v>0.6</v>
      </c>
      <c r="H22" s="873">
        <f>'СВОД Аксессуары'!L4</f>
        <v>1783.2</v>
      </c>
      <c r="I22" s="97">
        <v>1112.625</v>
      </c>
      <c r="K22" s="21"/>
      <c r="L22" s="49"/>
    </row>
    <row r="23" spans="1:12" ht="18.600000000000001" customHeight="1">
      <c r="A23" s="768"/>
      <c r="B23" s="803"/>
      <c r="C23" s="381" t="s">
        <v>832</v>
      </c>
      <c r="D23" s="786"/>
      <c r="E23" s="138">
        <v>160</v>
      </c>
      <c r="F23" s="136">
        <f>'СВОД Аксессуары'!J5</f>
        <v>5119</v>
      </c>
      <c r="G23" s="137">
        <f>'СВОД Аксессуары'!K5</f>
        <v>0.6</v>
      </c>
      <c r="H23" s="874">
        <f>'СВОД Аксессуары'!L5</f>
        <v>2047.6000000000001</v>
      </c>
      <c r="I23" s="814">
        <v>1270.125</v>
      </c>
      <c r="K23" s="21"/>
      <c r="L23" s="49"/>
    </row>
    <row r="24" spans="1:12" ht="18.600000000000001" customHeight="1">
      <c r="A24" s="768"/>
      <c r="B24" s="803"/>
      <c r="C24" s="381" t="s">
        <v>834</v>
      </c>
      <c r="D24" s="786"/>
      <c r="E24" s="100">
        <v>180</v>
      </c>
      <c r="F24" s="50">
        <f>'СВОД Аксессуары'!J6</f>
        <v>5782</v>
      </c>
      <c r="G24" s="130">
        <f>'СВОД Аксессуары'!K6</f>
        <v>0.6</v>
      </c>
      <c r="H24" s="873">
        <f>'СВОД Аксессуары'!L6</f>
        <v>2312.8000000000002</v>
      </c>
      <c r="I24" s="97">
        <v>1435.5</v>
      </c>
      <c r="K24" s="21"/>
      <c r="L24" s="49"/>
    </row>
    <row r="25" spans="1:12" ht="37.5" customHeight="1" thickBot="1">
      <c r="A25" s="769"/>
      <c r="B25" s="804"/>
      <c r="C25" s="382" t="s">
        <v>836</v>
      </c>
      <c r="D25" s="787"/>
      <c r="E25" s="102">
        <v>200</v>
      </c>
      <c r="F25" s="55">
        <f>'СВОД Аксессуары'!J7</f>
        <v>6367</v>
      </c>
      <c r="G25" s="133">
        <f>'СВОД Аксессуары'!K7</f>
        <v>0.6</v>
      </c>
      <c r="H25" s="875">
        <f>'СВОД Аксессуары'!L7</f>
        <v>2546.8000000000002</v>
      </c>
      <c r="I25" s="98">
        <v>1593</v>
      </c>
      <c r="K25" s="21"/>
      <c r="L25" s="49"/>
    </row>
    <row r="26" spans="1:12" ht="89.45" customHeight="1" thickBot="1">
      <c r="A26" s="427" t="s">
        <v>2150</v>
      </c>
      <c r="B26" s="384" t="s">
        <v>29</v>
      </c>
      <c r="C26" s="379" t="s">
        <v>1061</v>
      </c>
      <c r="D26" s="658" t="s">
        <v>30</v>
      </c>
      <c r="E26" s="659"/>
      <c r="F26" s="121" t="s">
        <v>32</v>
      </c>
      <c r="G26" s="128" t="s">
        <v>33</v>
      </c>
      <c r="H26" s="877" t="s">
        <v>34</v>
      </c>
      <c r="I26" s="876" t="s">
        <v>31</v>
      </c>
    </row>
    <row r="27" spans="1:12" ht="64.900000000000006" customHeight="1">
      <c r="A27" s="698"/>
      <c r="B27" s="677" t="s">
        <v>1380</v>
      </c>
      <c r="C27" s="380" t="s">
        <v>1374</v>
      </c>
      <c r="D27" s="798" t="s">
        <v>63</v>
      </c>
      <c r="E27" s="113">
        <v>80</v>
      </c>
      <c r="F27" s="50">
        <f>'СВОД Аксессуары'!J113</f>
        <v>5857</v>
      </c>
      <c r="G27" s="129">
        <f>'СВОД Аксессуары'!K113</f>
        <v>0.67</v>
      </c>
      <c r="H27" s="878">
        <f>'СВОД Аксессуары'!L113</f>
        <v>1932.8099999999997</v>
      </c>
      <c r="I27" s="96">
        <v>1553.625</v>
      </c>
      <c r="J27" s="338" t="s">
        <v>1499</v>
      </c>
      <c r="K27" s="21"/>
      <c r="L27" s="49"/>
    </row>
    <row r="28" spans="1:12" ht="64.900000000000006" customHeight="1" thickBot="1">
      <c r="A28" s="699"/>
      <c r="B28" s="670"/>
      <c r="C28" s="381" t="s">
        <v>1376</v>
      </c>
      <c r="D28" s="786"/>
      <c r="E28" s="113">
        <v>120</v>
      </c>
      <c r="F28" s="51">
        <f>'СВОД Аксессуары'!J114</f>
        <v>7490</v>
      </c>
      <c r="G28" s="130">
        <f>'СВОД Аксессуары'!K114</f>
        <v>0.67</v>
      </c>
      <c r="H28" s="873">
        <f>'СВОД Аксессуары'!L114</f>
        <v>2471.6999999999998</v>
      </c>
      <c r="I28" s="97">
        <v>1986.75</v>
      </c>
      <c r="J28" s="338" t="s">
        <v>1499</v>
      </c>
      <c r="K28" s="21"/>
      <c r="L28" s="49"/>
    </row>
    <row r="29" spans="1:12" ht="46.9" hidden="1" customHeight="1" thickBot="1">
      <c r="A29" s="699"/>
      <c r="B29" s="670"/>
      <c r="C29" s="381" t="s">
        <v>1381</v>
      </c>
      <c r="D29" s="786"/>
      <c r="E29" s="138">
        <v>160</v>
      </c>
      <c r="F29" s="117">
        <f>'СВОД Аксессуары'!J115</f>
        <v>8759</v>
      </c>
      <c r="G29" s="137">
        <f>'СВОД Аксессуары'!K115</f>
        <v>0.67</v>
      </c>
      <c r="H29" s="64">
        <f>'СВОД Аксессуары'!L115</f>
        <v>2890.47</v>
      </c>
      <c r="I29" s="814">
        <v>2323.125</v>
      </c>
      <c r="J29" s="338" t="s">
        <v>1499</v>
      </c>
      <c r="K29" s="21"/>
      <c r="L29" s="49"/>
    </row>
    <row r="30" spans="1:12" ht="33" customHeight="1" thickBot="1">
      <c r="A30" s="427" t="s">
        <v>2161</v>
      </c>
      <c r="B30" s="384" t="s">
        <v>29</v>
      </c>
      <c r="C30" s="379" t="s">
        <v>1061</v>
      </c>
      <c r="D30" s="685" t="s">
        <v>30</v>
      </c>
      <c r="E30" s="686"/>
      <c r="F30" s="511" t="s">
        <v>32</v>
      </c>
      <c r="G30" s="512" t="s">
        <v>33</v>
      </c>
      <c r="H30" s="529" t="s">
        <v>34</v>
      </c>
      <c r="I30" s="876" t="s">
        <v>31</v>
      </c>
    </row>
    <row r="31" spans="1:12" ht="24" customHeight="1">
      <c r="A31" s="767"/>
      <c r="B31" s="808" t="s">
        <v>1065</v>
      </c>
      <c r="C31" s="380" t="s">
        <v>1256</v>
      </c>
      <c r="D31" s="807" t="s">
        <v>63</v>
      </c>
      <c r="E31" s="134">
        <v>90</v>
      </c>
      <c r="F31" s="56">
        <f>'СВОД Аксессуары'!J8</f>
        <v>3005</v>
      </c>
      <c r="G31" s="514">
        <f>'СВОД Аксессуары'!K8</f>
        <v>0.45</v>
      </c>
      <c r="H31" s="872">
        <f>'СВОД Аксессуары'!L8</f>
        <v>1652.7500000000002</v>
      </c>
      <c r="I31" s="813">
        <v>1041.75</v>
      </c>
      <c r="K31" s="21"/>
      <c r="L31" s="49"/>
    </row>
    <row r="32" spans="1:12" ht="24" customHeight="1">
      <c r="A32" s="768"/>
      <c r="B32" s="809"/>
      <c r="C32" s="381" t="s">
        <v>1257</v>
      </c>
      <c r="D32" s="790"/>
      <c r="E32" s="99">
        <v>140</v>
      </c>
      <c r="F32" s="50">
        <f>'СВОД Аксессуары'!J9</f>
        <v>3791</v>
      </c>
      <c r="G32" s="130">
        <f>'СВОД Аксессуары'!K9</f>
        <v>0.45</v>
      </c>
      <c r="H32" s="873">
        <f>'СВОД Аксессуары'!L9</f>
        <v>2085.0500000000002</v>
      </c>
      <c r="I32" s="97">
        <v>1314</v>
      </c>
      <c r="K32" s="21"/>
      <c r="L32" s="49"/>
    </row>
    <row r="33" spans="1:12" ht="24" customHeight="1">
      <c r="A33" s="768"/>
      <c r="B33" s="809"/>
      <c r="C33" s="381" t="s">
        <v>1258</v>
      </c>
      <c r="D33" s="790"/>
      <c r="E33" s="115">
        <v>160</v>
      </c>
      <c r="F33" s="136">
        <f>'СВОД Аксессуары'!J10</f>
        <v>4071</v>
      </c>
      <c r="G33" s="137">
        <f>'СВОД Аксессуары'!K10</f>
        <v>0.45</v>
      </c>
      <c r="H33" s="874">
        <f>'СВОД Аксессуары'!L10</f>
        <v>2239.0500000000002</v>
      </c>
      <c r="I33" s="814">
        <v>1411.875</v>
      </c>
      <c r="K33" s="21"/>
      <c r="L33" s="49"/>
    </row>
    <row r="34" spans="1:12" ht="24" customHeight="1">
      <c r="A34" s="768"/>
      <c r="B34" s="809"/>
      <c r="C34" s="452" t="s">
        <v>1259</v>
      </c>
      <c r="D34" s="790"/>
      <c r="E34" s="114">
        <v>180</v>
      </c>
      <c r="F34" s="508">
        <f>'СВОД Аксессуары'!J11</f>
        <v>4572</v>
      </c>
      <c r="G34" s="131">
        <f>'СВОД Аксессуары'!K11</f>
        <v>0.45</v>
      </c>
      <c r="H34" s="879">
        <f>'СВОД Аксессуары'!L11</f>
        <v>2514.6000000000004</v>
      </c>
      <c r="I34" s="815">
        <v>1582.875</v>
      </c>
      <c r="K34" s="21"/>
      <c r="L34" s="49"/>
    </row>
    <row r="35" spans="1:12" ht="24" customHeight="1" thickBot="1">
      <c r="A35" s="371"/>
      <c r="B35" s="810"/>
      <c r="C35" s="382" t="s">
        <v>1459</v>
      </c>
      <c r="D35" s="791"/>
      <c r="E35" s="102">
        <v>200</v>
      </c>
      <c r="F35" s="262">
        <f>'СВОД Аксессуары'!J12</f>
        <v>5064</v>
      </c>
      <c r="G35" s="515">
        <f>'СВОД Аксессуары'!K12</f>
        <v>0.45</v>
      </c>
      <c r="H35" s="875">
        <f>'СВОД Аксессуары'!L12</f>
        <v>2785.2000000000003</v>
      </c>
      <c r="I35" s="98">
        <v>1751.625</v>
      </c>
      <c r="K35" s="21"/>
      <c r="L35" s="49"/>
    </row>
    <row r="36" spans="1:12" ht="33" customHeight="1" thickBot="1">
      <c r="A36" s="509" t="s">
        <v>2151</v>
      </c>
      <c r="B36" s="384" t="s">
        <v>29</v>
      </c>
      <c r="C36" s="384" t="s">
        <v>1061</v>
      </c>
      <c r="D36" s="805" t="s">
        <v>30</v>
      </c>
      <c r="E36" s="806"/>
      <c r="F36" s="510" t="s">
        <v>32</v>
      </c>
      <c r="G36" s="513" t="s">
        <v>33</v>
      </c>
      <c r="H36" s="880" t="s">
        <v>34</v>
      </c>
      <c r="I36" s="876" t="s">
        <v>31</v>
      </c>
    </row>
    <row r="37" spans="1:12" ht="18.600000000000001" customHeight="1">
      <c r="A37" s="767"/>
      <c r="B37" s="783" t="s">
        <v>1323</v>
      </c>
      <c r="C37" s="380" t="s">
        <v>1312</v>
      </c>
      <c r="D37" s="650" t="s">
        <v>63</v>
      </c>
      <c r="E37" s="113">
        <v>80</v>
      </c>
      <c r="F37" s="50">
        <f>'СВОД Аксессуары'!J105</f>
        <v>5272</v>
      </c>
      <c r="G37" s="129">
        <f>'СВОД Аксессуары'!K105</f>
        <v>0.4</v>
      </c>
      <c r="H37" s="878">
        <f>'СВОД Аксессуары'!L105</f>
        <v>3163.2</v>
      </c>
      <c r="I37" s="96">
        <v>1940.625</v>
      </c>
      <c r="K37" s="21"/>
      <c r="L37" s="49"/>
    </row>
    <row r="38" spans="1:12" ht="18.600000000000001" customHeight="1">
      <c r="A38" s="768"/>
      <c r="B38" s="784"/>
      <c r="C38" s="381" t="s">
        <v>1314</v>
      </c>
      <c r="D38" s="648"/>
      <c r="E38" s="99">
        <v>90</v>
      </c>
      <c r="F38" s="50">
        <f>'СВОД Аксессуары'!J106</f>
        <v>5592</v>
      </c>
      <c r="G38" s="130">
        <f>'СВОД Аксессуары'!K106</f>
        <v>0.4</v>
      </c>
      <c r="H38" s="873">
        <f>'СВОД Аксессуары'!L106</f>
        <v>3355.2</v>
      </c>
      <c r="I38" s="97">
        <v>2058.75</v>
      </c>
      <c r="K38" s="21"/>
      <c r="L38" s="49"/>
    </row>
    <row r="39" spans="1:12" ht="18.600000000000001" customHeight="1">
      <c r="A39" s="768"/>
      <c r="B39" s="784"/>
      <c r="C39" s="381" t="s">
        <v>1316</v>
      </c>
      <c r="D39" s="648"/>
      <c r="E39" s="100">
        <v>140</v>
      </c>
      <c r="F39" s="50">
        <f>'СВОД Аксессуары'!J107</f>
        <v>6876</v>
      </c>
      <c r="G39" s="130">
        <f>'СВОД Аксессуары'!K107</f>
        <v>0.4</v>
      </c>
      <c r="H39" s="873">
        <f>'СВОД Аксессуары'!L107</f>
        <v>4125.5999999999995</v>
      </c>
      <c r="I39" s="97">
        <v>2531.25</v>
      </c>
      <c r="K39" s="21"/>
      <c r="L39" s="49"/>
    </row>
    <row r="40" spans="1:12" ht="18.600000000000001" customHeight="1">
      <c r="A40" s="768"/>
      <c r="B40" s="784"/>
      <c r="C40" s="452" t="s">
        <v>1318</v>
      </c>
      <c r="D40" s="800"/>
      <c r="E40" s="465">
        <v>160</v>
      </c>
      <c r="F40" s="136">
        <f>'СВОД Аксессуары'!J108</f>
        <v>6913</v>
      </c>
      <c r="G40" s="466">
        <f>'СВОД Аксессуары'!K108</f>
        <v>0.4</v>
      </c>
      <c r="H40" s="881">
        <f>'СВОД Аксессуары'!L108</f>
        <v>4147.8</v>
      </c>
      <c r="I40" s="817">
        <v>2544.75</v>
      </c>
      <c r="K40" s="21"/>
      <c r="L40" s="49"/>
    </row>
    <row r="41" spans="1:12" ht="18.600000000000001" customHeight="1">
      <c r="A41" s="768"/>
      <c r="B41" s="784"/>
      <c r="C41" s="452" t="s">
        <v>1320</v>
      </c>
      <c r="D41" s="800"/>
      <c r="E41" s="114">
        <v>180</v>
      </c>
      <c r="F41" s="50">
        <f>'СВОД Аксессуары'!J109</f>
        <v>7101</v>
      </c>
      <c r="G41" s="131">
        <f>'СВОД Аксессуары'!K109</f>
        <v>0.4</v>
      </c>
      <c r="H41" s="879">
        <f>'СВОД Аксессуары'!L109</f>
        <v>4260.5999999999995</v>
      </c>
      <c r="I41" s="815">
        <v>2612.25</v>
      </c>
      <c r="K41" s="21"/>
      <c r="L41" s="49"/>
    </row>
    <row r="42" spans="1:12" ht="32.25" thickBot="1">
      <c r="A42" s="769"/>
      <c r="B42" s="785"/>
      <c r="C42" s="382" t="s">
        <v>1322</v>
      </c>
      <c r="D42" s="800"/>
      <c r="E42" s="114">
        <v>200</v>
      </c>
      <c r="F42" s="50">
        <f>'СВОД Аксессуары'!J110</f>
        <v>7598</v>
      </c>
      <c r="G42" s="131">
        <f>'СВОД Аксессуары'!K110</f>
        <v>0.4</v>
      </c>
      <c r="H42" s="875">
        <f>'СВОД Аксессуары'!L110</f>
        <v>4558.8</v>
      </c>
      <c r="I42" s="98">
        <v>2795.625</v>
      </c>
      <c r="K42" s="21"/>
      <c r="L42" s="49"/>
    </row>
    <row r="43" spans="1:12" ht="33" customHeight="1" thickBot="1">
      <c r="A43" s="427" t="s">
        <v>2152</v>
      </c>
      <c r="B43" s="384" t="s">
        <v>29</v>
      </c>
      <c r="C43" s="379" t="s">
        <v>1061</v>
      </c>
      <c r="D43" s="658" t="s">
        <v>30</v>
      </c>
      <c r="E43" s="659"/>
      <c r="F43" s="121" t="s">
        <v>32</v>
      </c>
      <c r="G43" s="128" t="s">
        <v>33</v>
      </c>
      <c r="H43" s="877" t="s">
        <v>34</v>
      </c>
      <c r="I43" s="876" t="s">
        <v>31</v>
      </c>
    </row>
    <row r="44" spans="1:12" ht="21.4" customHeight="1">
      <c r="A44" s="767"/>
      <c r="B44" s="677" t="s">
        <v>1059</v>
      </c>
      <c r="C44" s="380" t="s">
        <v>935</v>
      </c>
      <c r="D44" s="796">
        <v>190</v>
      </c>
      <c r="E44" s="145">
        <v>80</v>
      </c>
      <c r="F44" s="50">
        <f>'СВОД Аксессуары'!J57</f>
        <v>3187</v>
      </c>
      <c r="G44" s="129">
        <f>'СВОД Аксессуары'!K57</f>
        <v>0.45</v>
      </c>
      <c r="H44" s="872">
        <f>'СВОД Аксессуары'!L57</f>
        <v>1752.8500000000001</v>
      </c>
      <c r="I44" s="96">
        <v>1161</v>
      </c>
      <c r="J44" s="338"/>
    </row>
    <row r="45" spans="1:12" ht="21.4" customHeight="1">
      <c r="A45" s="768"/>
      <c r="B45" s="670"/>
      <c r="C45" s="381" t="s">
        <v>937</v>
      </c>
      <c r="D45" s="797"/>
      <c r="E45" s="145">
        <v>90</v>
      </c>
      <c r="F45" s="50">
        <f>'СВОД Аксессуары'!J58</f>
        <v>3374</v>
      </c>
      <c r="G45" s="129">
        <f>'СВОД Аксессуары'!K58</f>
        <v>0.45</v>
      </c>
      <c r="H45" s="878">
        <f>'СВОД Аксессуары'!L58</f>
        <v>1855.7</v>
      </c>
      <c r="I45" s="96">
        <v>1227.375</v>
      </c>
      <c r="J45" s="338"/>
    </row>
    <row r="46" spans="1:12" ht="21.4" customHeight="1">
      <c r="A46" s="768"/>
      <c r="B46" s="670"/>
      <c r="C46" s="381" t="s">
        <v>939</v>
      </c>
      <c r="D46" s="790" t="s">
        <v>63</v>
      </c>
      <c r="E46" s="145">
        <v>80</v>
      </c>
      <c r="F46" s="50">
        <f>'СВОД Аксессуары'!J59</f>
        <v>3231</v>
      </c>
      <c r="G46" s="129">
        <f>'СВОД Аксессуары'!K59</f>
        <v>0.45</v>
      </c>
      <c r="H46" s="878">
        <f>'СВОД Аксессуары'!L59</f>
        <v>1777.0500000000002</v>
      </c>
      <c r="I46" s="96">
        <v>1175.625</v>
      </c>
      <c r="J46" s="338"/>
    </row>
    <row r="47" spans="1:12" ht="21.4" customHeight="1">
      <c r="A47" s="768"/>
      <c r="B47" s="670"/>
      <c r="C47" s="381" t="s">
        <v>941</v>
      </c>
      <c r="D47" s="790"/>
      <c r="E47" s="99">
        <v>90</v>
      </c>
      <c r="F47" s="51">
        <f>'СВОД Аксессуары'!J60</f>
        <v>3438</v>
      </c>
      <c r="G47" s="130">
        <f>'СВОД Аксессуары'!K60</f>
        <v>0.45</v>
      </c>
      <c r="H47" s="873">
        <f>'СВОД Аксессуары'!L60</f>
        <v>1890.9</v>
      </c>
      <c r="I47" s="97">
        <v>1251</v>
      </c>
      <c r="J47" s="338"/>
      <c r="K47" s="21"/>
      <c r="L47" s="49"/>
    </row>
    <row r="48" spans="1:12" ht="21.4" customHeight="1">
      <c r="A48" s="768"/>
      <c r="B48" s="670"/>
      <c r="C48" s="381" t="s">
        <v>943</v>
      </c>
      <c r="D48" s="790"/>
      <c r="E48" s="99">
        <v>120</v>
      </c>
      <c r="F48" s="51">
        <f>'СВОД Аксессуары'!J61</f>
        <v>3680</v>
      </c>
      <c r="G48" s="130">
        <f>'СВОД Аксессуары'!K61</f>
        <v>0.45</v>
      </c>
      <c r="H48" s="873">
        <f>'СВОД Аксессуары'!L61</f>
        <v>2024.0000000000002</v>
      </c>
      <c r="I48" s="97">
        <v>1339.875</v>
      </c>
      <c r="J48" s="338"/>
      <c r="K48" s="21"/>
      <c r="L48" s="49"/>
    </row>
    <row r="49" spans="1:12" ht="21.4" customHeight="1">
      <c r="A49" s="768"/>
      <c r="B49" s="670"/>
      <c r="C49" s="381" t="s">
        <v>945</v>
      </c>
      <c r="D49" s="790"/>
      <c r="E49" s="99">
        <v>140</v>
      </c>
      <c r="F49" s="51">
        <f>'СВОД Аксессуары'!J62</f>
        <v>4438</v>
      </c>
      <c r="G49" s="130">
        <f>'СВОД Аксессуары'!K62</f>
        <v>0.45</v>
      </c>
      <c r="H49" s="873">
        <f>'СВОД Аксессуары'!L62</f>
        <v>2440.9</v>
      </c>
      <c r="I49" s="97">
        <v>1615.5</v>
      </c>
      <c r="J49" s="338"/>
      <c r="K49" s="21"/>
      <c r="L49" s="49"/>
    </row>
    <row r="50" spans="1:12" ht="21.4" customHeight="1">
      <c r="A50" s="768"/>
      <c r="B50" s="670"/>
      <c r="C50" s="381" t="s">
        <v>947</v>
      </c>
      <c r="D50" s="790"/>
      <c r="E50" s="115">
        <v>160</v>
      </c>
      <c r="F50" s="117">
        <f>'СВОД Аксессуары'!J63</f>
        <v>5735</v>
      </c>
      <c r="G50" s="137">
        <f>'СВОД Аксессуары'!K63</f>
        <v>0.45</v>
      </c>
      <c r="H50" s="874">
        <f>'СВОД Аксессуары'!L63</f>
        <v>3154.2500000000005</v>
      </c>
      <c r="I50" s="814">
        <v>2088</v>
      </c>
      <c r="J50" s="338"/>
      <c r="K50" s="21"/>
      <c r="L50" s="49"/>
    </row>
    <row r="51" spans="1:12" ht="21.4" customHeight="1" thickBot="1">
      <c r="A51" s="769"/>
      <c r="B51" s="676"/>
      <c r="C51" s="382" t="s">
        <v>949</v>
      </c>
      <c r="D51" s="791"/>
      <c r="E51" s="102">
        <v>180</v>
      </c>
      <c r="F51" s="53">
        <f>'СВОД Аксессуары'!J64</f>
        <v>6685</v>
      </c>
      <c r="G51" s="133">
        <f>'СВОД Аксессуары'!K64</f>
        <v>0.45</v>
      </c>
      <c r="H51" s="875">
        <f>'СВОД Аксессуары'!L64</f>
        <v>3676.7500000000005</v>
      </c>
      <c r="I51" s="98">
        <v>2434.5</v>
      </c>
      <c r="J51" s="338"/>
      <c r="K51" s="21"/>
      <c r="L51" s="49"/>
    </row>
    <row r="52" spans="1:12" ht="33" customHeight="1" thickBot="1">
      <c r="A52" s="427" t="s">
        <v>2153</v>
      </c>
      <c r="B52" s="384" t="s">
        <v>29</v>
      </c>
      <c r="C52" s="379" t="s">
        <v>1061</v>
      </c>
      <c r="D52" s="658" t="s">
        <v>30</v>
      </c>
      <c r="E52" s="659"/>
      <c r="F52" s="121" t="s">
        <v>32</v>
      </c>
      <c r="G52" s="128" t="s">
        <v>33</v>
      </c>
      <c r="H52" s="877" t="s">
        <v>34</v>
      </c>
      <c r="I52" s="876" t="s">
        <v>31</v>
      </c>
    </row>
    <row r="53" spans="1:12" ht="15.6" customHeight="1">
      <c r="A53" s="767"/>
      <c r="B53" s="677" t="s">
        <v>1060</v>
      </c>
      <c r="C53" s="380" t="s">
        <v>1260</v>
      </c>
      <c r="D53" s="796">
        <v>190</v>
      </c>
      <c r="E53" s="145">
        <v>80</v>
      </c>
      <c r="F53" s="50">
        <f>'СВОД Аксессуары'!J49</f>
        <v>4828</v>
      </c>
      <c r="G53" s="129">
        <f>'СВОД Аксессуары'!K49</f>
        <v>0.42</v>
      </c>
      <c r="H53" s="878">
        <f>'СВОД Аксессуары'!L49</f>
        <v>2800.2400000000002</v>
      </c>
      <c r="I53" s="96">
        <v>1703.25</v>
      </c>
      <c r="J53" s="338"/>
    </row>
    <row r="54" spans="1:12" ht="15.6" customHeight="1">
      <c r="A54" s="768"/>
      <c r="B54" s="670"/>
      <c r="C54" s="381" t="s">
        <v>1482</v>
      </c>
      <c r="D54" s="797"/>
      <c r="E54" s="145">
        <v>90</v>
      </c>
      <c r="F54" s="50">
        <f>'СВОД Аксессуары'!J50</f>
        <v>5169</v>
      </c>
      <c r="G54" s="129">
        <f>'СВОД Аксессуары'!K50</f>
        <v>0.42</v>
      </c>
      <c r="H54" s="878">
        <f>'СВОД Аксессуары'!L50</f>
        <v>2998.0200000000004</v>
      </c>
      <c r="I54" s="96">
        <v>1822.5</v>
      </c>
      <c r="J54" s="338"/>
    </row>
    <row r="55" spans="1:12" ht="15.6" customHeight="1">
      <c r="A55" s="768"/>
      <c r="B55" s="670"/>
      <c r="C55" s="381" t="s">
        <v>1261</v>
      </c>
      <c r="D55" s="790" t="s">
        <v>63</v>
      </c>
      <c r="E55" s="145">
        <v>80</v>
      </c>
      <c r="F55" s="50">
        <f>'СВОД Аксессуары'!J51</f>
        <v>5135</v>
      </c>
      <c r="G55" s="129">
        <f>'СВОД Аксессуары'!K51</f>
        <v>0.42</v>
      </c>
      <c r="H55" s="878">
        <f>'СВОД Аксессуары'!L51</f>
        <v>2978.3</v>
      </c>
      <c r="I55" s="96">
        <v>1810.125</v>
      </c>
      <c r="J55" s="338"/>
    </row>
    <row r="56" spans="1:12" ht="15.6" customHeight="1">
      <c r="A56" s="768"/>
      <c r="B56" s="670"/>
      <c r="C56" s="381" t="s">
        <v>1262</v>
      </c>
      <c r="D56" s="790"/>
      <c r="E56" s="99">
        <v>90</v>
      </c>
      <c r="F56" s="51">
        <f>'СВОД Аксессуары'!J52</f>
        <v>5447</v>
      </c>
      <c r="G56" s="130">
        <f>'СВОД Аксессуары'!K52</f>
        <v>0.42</v>
      </c>
      <c r="H56" s="873">
        <f>'СВОД Аксессуары'!L52</f>
        <v>3159.26</v>
      </c>
      <c r="I56" s="97">
        <v>1921.5</v>
      </c>
      <c r="J56" s="338"/>
      <c r="K56" s="21"/>
      <c r="L56" s="49"/>
    </row>
    <row r="57" spans="1:12" ht="15.6" customHeight="1">
      <c r="A57" s="768"/>
      <c r="B57" s="670"/>
      <c r="C57" s="381" t="s">
        <v>1263</v>
      </c>
      <c r="D57" s="790"/>
      <c r="E57" s="99">
        <v>120</v>
      </c>
      <c r="F57" s="51">
        <f>'СВОД Аксессуары'!J53</f>
        <v>6183</v>
      </c>
      <c r="G57" s="130">
        <f>'СВОД Аксессуары'!K53</f>
        <v>0.42</v>
      </c>
      <c r="H57" s="873">
        <f>'СВОД Аксессуары'!L53</f>
        <v>3586.1400000000003</v>
      </c>
      <c r="I57" s="97">
        <v>2180.25</v>
      </c>
      <c r="J57" s="338"/>
      <c r="K57" s="21"/>
      <c r="L57" s="49"/>
    </row>
    <row r="58" spans="1:12" ht="15.6" customHeight="1">
      <c r="A58" s="768"/>
      <c r="B58" s="670"/>
      <c r="C58" s="381" t="s">
        <v>1264</v>
      </c>
      <c r="D58" s="790"/>
      <c r="E58" s="99">
        <v>140</v>
      </c>
      <c r="F58" s="51">
        <f>'СВОД Аксессуары'!J54</f>
        <v>6697</v>
      </c>
      <c r="G58" s="130">
        <f>'СВОД Аксессуары'!K54</f>
        <v>0.42</v>
      </c>
      <c r="H58" s="873">
        <f>'СВОД Аксессуары'!L54</f>
        <v>3884.2600000000007</v>
      </c>
      <c r="I58" s="97">
        <v>2361.375</v>
      </c>
      <c r="J58" s="338"/>
      <c r="K58" s="21"/>
      <c r="L58" s="49"/>
    </row>
    <row r="59" spans="1:12" ht="15.6" customHeight="1">
      <c r="A59" s="768"/>
      <c r="B59" s="670"/>
      <c r="C59" s="381" t="s">
        <v>1265</v>
      </c>
      <c r="D59" s="790"/>
      <c r="E59" s="115">
        <v>160</v>
      </c>
      <c r="F59" s="117">
        <f>'СВОД Аксессуары'!J55</f>
        <v>6733</v>
      </c>
      <c r="G59" s="137">
        <f>'СВОД Аксессуары'!K55</f>
        <v>0.42</v>
      </c>
      <c r="H59" s="874">
        <f>'СВОД Аксессуары'!L55</f>
        <v>3905.1400000000003</v>
      </c>
      <c r="I59" s="814">
        <v>2374.875</v>
      </c>
      <c r="J59" s="338"/>
      <c r="K59" s="21"/>
      <c r="L59" s="49"/>
    </row>
    <row r="60" spans="1:12" ht="16.149999999999999" customHeight="1" thickBot="1">
      <c r="A60" s="769"/>
      <c r="B60" s="676"/>
      <c r="C60" s="382" t="s">
        <v>1266</v>
      </c>
      <c r="D60" s="791"/>
      <c r="E60" s="114">
        <v>180</v>
      </c>
      <c r="F60" s="52">
        <f>'СВОД Аксессуары'!J56</f>
        <v>6917</v>
      </c>
      <c r="G60" s="130">
        <f>'СВОД Аксессуары'!K56</f>
        <v>0.42</v>
      </c>
      <c r="H60" s="875">
        <f>'СВОД Аксессуары'!L56</f>
        <v>4011.8600000000006</v>
      </c>
      <c r="I60" s="815">
        <v>2439</v>
      </c>
      <c r="J60" s="338"/>
      <c r="K60" s="21"/>
      <c r="L60" s="49"/>
    </row>
    <row r="61" spans="1:12" ht="64.5" customHeight="1" thickBot="1">
      <c r="A61" s="427" t="s">
        <v>2154</v>
      </c>
      <c r="B61" s="384" t="s">
        <v>29</v>
      </c>
      <c r="C61" s="379" t="s">
        <v>1061</v>
      </c>
      <c r="D61" s="658" t="s">
        <v>30</v>
      </c>
      <c r="E61" s="659"/>
      <c r="F61" s="121" t="s">
        <v>32</v>
      </c>
      <c r="G61" s="128" t="s">
        <v>33</v>
      </c>
      <c r="H61" s="877" t="s">
        <v>34</v>
      </c>
      <c r="I61" s="876" t="s">
        <v>31</v>
      </c>
    </row>
    <row r="62" spans="1:12" ht="34.700000000000003" customHeight="1">
      <c r="A62" s="698"/>
      <c r="B62" s="677" t="s">
        <v>1060</v>
      </c>
      <c r="C62" s="380" t="s">
        <v>1021</v>
      </c>
      <c r="D62" s="781" t="s">
        <v>101</v>
      </c>
      <c r="E62" s="782"/>
      <c r="F62" s="50">
        <f>'СВОД Аксессуары'!J100</f>
        <v>2170</v>
      </c>
      <c r="G62" s="129">
        <f>'СВОД Аксессуары'!K100</f>
        <v>0.17096774193548392</v>
      </c>
      <c r="H62" s="878">
        <f>'СВОД Аксессуары'!L100</f>
        <v>1799</v>
      </c>
      <c r="I62" s="96">
        <v>1150.875</v>
      </c>
      <c r="J62" s="338"/>
    </row>
    <row r="63" spans="1:12" ht="81.400000000000006" customHeight="1" thickBot="1">
      <c r="A63" s="709"/>
      <c r="B63" s="676"/>
      <c r="C63" s="382" t="s">
        <v>1023</v>
      </c>
      <c r="D63" s="788" t="s">
        <v>102</v>
      </c>
      <c r="E63" s="789"/>
      <c r="F63" s="52">
        <f>'СВОД Аксессуары'!J101</f>
        <v>3400</v>
      </c>
      <c r="G63" s="130">
        <f>'СВОД Аксессуары'!K101</f>
        <v>0.17676470588235293</v>
      </c>
      <c r="H63" s="875">
        <f>'СВОД Аксессуары'!L101</f>
        <v>2799</v>
      </c>
      <c r="I63" s="816">
        <v>1665</v>
      </c>
      <c r="J63" s="338"/>
    </row>
    <row r="64" spans="1:12" ht="69.599999999999994" customHeight="1" thickBot="1">
      <c r="A64" s="383" t="s">
        <v>2155</v>
      </c>
      <c r="B64" s="384" t="s">
        <v>29</v>
      </c>
      <c r="C64" s="379" t="s">
        <v>1061</v>
      </c>
      <c r="D64" s="658" t="s">
        <v>30</v>
      </c>
      <c r="E64" s="659"/>
      <c r="F64" s="121" t="s">
        <v>32</v>
      </c>
      <c r="G64" s="128" t="s">
        <v>33</v>
      </c>
      <c r="H64" s="877" t="s">
        <v>34</v>
      </c>
      <c r="I64" s="876" t="s">
        <v>31</v>
      </c>
    </row>
    <row r="65" spans="1:10" ht="48" customHeight="1">
      <c r="A65" s="794"/>
      <c r="B65" s="792" t="s">
        <v>2163</v>
      </c>
      <c r="C65" s="385" t="s">
        <v>913</v>
      </c>
      <c r="D65" s="146">
        <v>50</v>
      </c>
      <c r="E65" s="140">
        <v>70</v>
      </c>
      <c r="F65" s="147">
        <f>'СВОД Аксессуары'!J46</f>
        <v>811</v>
      </c>
      <c r="G65" s="148">
        <f>'СВОД Аксессуары'!K46</f>
        <v>0.35</v>
      </c>
      <c r="H65" s="882">
        <f>'СВОД Аксессуары'!L46</f>
        <v>527.15</v>
      </c>
      <c r="I65" s="96">
        <v>297</v>
      </c>
    </row>
    <row r="66" spans="1:10" ht="66" customHeight="1" thickBot="1">
      <c r="A66" s="795"/>
      <c r="B66" s="793"/>
      <c r="C66" s="386" t="s">
        <v>915</v>
      </c>
      <c r="D66" s="85">
        <v>70</v>
      </c>
      <c r="E66" s="101">
        <v>70</v>
      </c>
      <c r="F66" s="55">
        <f>'СВОД Аксессуары'!J47</f>
        <v>1032</v>
      </c>
      <c r="G66" s="133">
        <f>'СВОД Аксессуары'!K47</f>
        <v>0.35</v>
      </c>
      <c r="H66" s="875">
        <f>'СВОД Аксессуары'!L47</f>
        <v>670.80000000000007</v>
      </c>
      <c r="I66" s="812">
        <v>444.375</v>
      </c>
    </row>
    <row r="67" spans="1:10" ht="29.25" customHeight="1" thickBot="1">
      <c r="A67" s="689" t="s">
        <v>70</v>
      </c>
      <c r="B67" s="690"/>
      <c r="C67" s="690"/>
      <c r="D67" s="690"/>
      <c r="E67" s="690"/>
      <c r="F67" s="690"/>
      <c r="G67" s="690"/>
      <c r="H67" s="690"/>
      <c r="I67" s="690"/>
    </row>
    <row r="68" spans="1:10" ht="63.4" customHeight="1" thickBot="1">
      <c r="A68" s="427" t="s">
        <v>2156</v>
      </c>
      <c r="B68" s="135" t="s">
        <v>29</v>
      </c>
      <c r="C68" s="379" t="s">
        <v>1061</v>
      </c>
      <c r="D68" s="658" t="s">
        <v>30</v>
      </c>
      <c r="E68" s="659"/>
      <c r="F68" s="121" t="s">
        <v>32</v>
      </c>
      <c r="G68" s="128" t="s">
        <v>33</v>
      </c>
      <c r="H68" s="877" t="s">
        <v>34</v>
      </c>
      <c r="I68" s="876" t="s">
        <v>31</v>
      </c>
    </row>
    <row r="69" spans="1:10" ht="67.5" customHeight="1">
      <c r="A69" s="767"/>
      <c r="B69" s="677" t="s">
        <v>1062</v>
      </c>
      <c r="C69" s="380" t="s">
        <v>857</v>
      </c>
      <c r="D69" s="113">
        <v>205</v>
      </c>
      <c r="E69" s="113">
        <v>140</v>
      </c>
      <c r="F69" s="50">
        <f>'СВОД Аксессуары'!J18</f>
        <v>4585</v>
      </c>
      <c r="G69" s="142">
        <f>'СВОД Аксессуары'!K18</f>
        <v>0.5</v>
      </c>
      <c r="H69" s="878">
        <f>'СВОД Аксессуары'!L18</f>
        <v>2292.5</v>
      </c>
      <c r="I69" s="96">
        <v>1425.375</v>
      </c>
      <c r="J69" s="338"/>
    </row>
    <row r="70" spans="1:10" ht="67.5" customHeight="1" thickBot="1">
      <c r="A70" s="769"/>
      <c r="B70" s="676"/>
      <c r="C70" s="382" t="s">
        <v>859</v>
      </c>
      <c r="D70" s="101">
        <v>220</v>
      </c>
      <c r="E70" s="101">
        <v>200</v>
      </c>
      <c r="F70" s="53">
        <f>'СВОД Аксессуары'!J19</f>
        <v>6222</v>
      </c>
      <c r="G70" s="144">
        <f>'СВОД Аксессуары'!K19</f>
        <v>0.5</v>
      </c>
      <c r="H70" s="875">
        <f>'СВОД Аксессуары'!L19</f>
        <v>3111</v>
      </c>
      <c r="I70" s="816">
        <v>1944</v>
      </c>
      <c r="J70" s="338"/>
    </row>
    <row r="71" spans="1:10" ht="63.4" customHeight="1" thickBot="1">
      <c r="A71" s="427" t="s">
        <v>2157</v>
      </c>
      <c r="B71" s="384" t="s">
        <v>29</v>
      </c>
      <c r="C71" s="379" t="s">
        <v>1061</v>
      </c>
      <c r="D71" s="658" t="s">
        <v>30</v>
      </c>
      <c r="E71" s="659"/>
      <c r="F71" s="121" t="s">
        <v>32</v>
      </c>
      <c r="G71" s="128" t="s">
        <v>33</v>
      </c>
      <c r="H71" s="877" t="s">
        <v>34</v>
      </c>
      <c r="I71" s="876" t="s">
        <v>31</v>
      </c>
    </row>
    <row r="72" spans="1:10" ht="32.25" customHeight="1">
      <c r="A72" s="767"/>
      <c r="B72" s="677" t="s">
        <v>1063</v>
      </c>
      <c r="C72" s="380" t="s">
        <v>867</v>
      </c>
      <c r="D72" s="113">
        <v>205</v>
      </c>
      <c r="E72" s="113">
        <v>140</v>
      </c>
      <c r="F72" s="50">
        <f>'СВОД Аксессуары'!J23</f>
        <v>3218</v>
      </c>
      <c r="G72" s="142">
        <f>'СВОД Аксессуары'!K23</f>
        <v>0.6</v>
      </c>
      <c r="H72" s="872">
        <f>'СВОД Аксессуары'!L23</f>
        <v>1287.2</v>
      </c>
      <c r="I72" s="96">
        <v>887.625</v>
      </c>
      <c r="J72" s="338"/>
    </row>
    <row r="73" spans="1:10" ht="75" customHeight="1" thickBot="1">
      <c r="A73" s="769"/>
      <c r="B73" s="676"/>
      <c r="C73" s="382" t="s">
        <v>869</v>
      </c>
      <c r="D73" s="101">
        <v>220</v>
      </c>
      <c r="E73" s="101">
        <v>200</v>
      </c>
      <c r="F73" s="53">
        <f>'СВОД Аксессуары'!J24</f>
        <v>4456</v>
      </c>
      <c r="G73" s="144">
        <f>'СВОД Аксессуары'!K24</f>
        <v>0.6</v>
      </c>
      <c r="H73" s="875">
        <f>'СВОД Аксессуары'!L24</f>
        <v>1782.4</v>
      </c>
      <c r="I73" s="812">
        <v>1224</v>
      </c>
      <c r="J73" s="338"/>
    </row>
    <row r="74" spans="1:10" ht="63.4" customHeight="1" thickBot="1">
      <c r="A74" s="427" t="s">
        <v>2158</v>
      </c>
      <c r="B74" s="384" t="s">
        <v>29</v>
      </c>
      <c r="C74" s="379" t="s">
        <v>1061</v>
      </c>
      <c r="D74" s="658" t="s">
        <v>30</v>
      </c>
      <c r="E74" s="659"/>
      <c r="F74" s="121" t="s">
        <v>32</v>
      </c>
      <c r="G74" s="128" t="s">
        <v>33</v>
      </c>
      <c r="H74" s="877" t="s">
        <v>34</v>
      </c>
      <c r="I74" s="876" t="s">
        <v>31</v>
      </c>
    </row>
    <row r="75" spans="1:10" ht="34.700000000000003" customHeight="1">
      <c r="A75" s="767"/>
      <c r="B75" s="783" t="s">
        <v>1064</v>
      </c>
      <c r="C75" s="380" t="s">
        <v>851</v>
      </c>
      <c r="D75" s="134">
        <v>205</v>
      </c>
      <c r="E75" s="134">
        <v>140</v>
      </c>
      <c r="F75" s="50">
        <f>'СВОД Аксессуары'!J15</f>
        <v>6124</v>
      </c>
      <c r="G75" s="323">
        <f>'СВОД Аксессуары'!K15</f>
        <v>0.5</v>
      </c>
      <c r="H75" s="878">
        <f>'СВОД Аксессуары'!L15</f>
        <v>3062</v>
      </c>
      <c r="I75" s="96">
        <v>2057.625</v>
      </c>
      <c r="J75" s="338"/>
    </row>
    <row r="76" spans="1:10" ht="34.700000000000003" customHeight="1">
      <c r="A76" s="768"/>
      <c r="B76" s="784"/>
      <c r="C76" s="381" t="s">
        <v>853</v>
      </c>
      <c r="D76" s="99">
        <v>205</v>
      </c>
      <c r="E76" s="99">
        <v>172</v>
      </c>
      <c r="F76" s="50">
        <f>'СВОД Аксессуары'!J16</f>
        <v>6516</v>
      </c>
      <c r="G76" s="143">
        <f>'СВОД Аксессуары'!K16</f>
        <v>0.5</v>
      </c>
      <c r="H76" s="873">
        <f>'СВОД Аксессуары'!L16</f>
        <v>3258</v>
      </c>
      <c r="I76" s="96">
        <v>2138.625</v>
      </c>
      <c r="J76" s="338"/>
    </row>
    <row r="77" spans="1:10" ht="39.75" customHeight="1" thickBot="1">
      <c r="A77" s="769"/>
      <c r="B77" s="785"/>
      <c r="C77" s="382" t="s">
        <v>855</v>
      </c>
      <c r="D77" s="101">
        <v>220</v>
      </c>
      <c r="E77" s="102">
        <v>200</v>
      </c>
      <c r="F77" s="55">
        <f>'СВОД Аксессуары'!J17</f>
        <v>8677</v>
      </c>
      <c r="G77" s="144">
        <f>'СВОД Аксессуары'!K17</f>
        <v>0.5</v>
      </c>
      <c r="H77" s="875">
        <f>'СВОД Аксессуары'!L17</f>
        <v>4338.5</v>
      </c>
      <c r="I77" s="812">
        <v>2850.75</v>
      </c>
      <c r="J77" s="338"/>
    </row>
    <row r="78" spans="1:10" ht="63.4" customHeight="1" thickBot="1">
      <c r="A78" s="427" t="s">
        <v>2159</v>
      </c>
      <c r="B78" s="384" t="s">
        <v>29</v>
      </c>
      <c r="C78" s="379" t="s">
        <v>1061</v>
      </c>
      <c r="D78" s="658" t="s">
        <v>30</v>
      </c>
      <c r="E78" s="659"/>
      <c r="F78" s="121" t="s">
        <v>32</v>
      </c>
      <c r="G78" s="128" t="s">
        <v>33</v>
      </c>
      <c r="H78" s="877" t="s">
        <v>34</v>
      </c>
      <c r="I78" s="876" t="s">
        <v>31</v>
      </c>
    </row>
    <row r="79" spans="1:10" ht="34.700000000000003" customHeight="1">
      <c r="A79" s="767"/>
      <c r="B79" s="778" t="s">
        <v>1483</v>
      </c>
      <c r="C79" s="380" t="s">
        <v>861</v>
      </c>
      <c r="D79" s="113">
        <v>205</v>
      </c>
      <c r="E79" s="113">
        <v>140</v>
      </c>
      <c r="F79" s="50">
        <f>'СВОД Аксессуары'!J20</f>
        <v>6849</v>
      </c>
      <c r="G79" s="142">
        <f>'СВОД Аксессуары'!K20</f>
        <v>0.55000000000000004</v>
      </c>
      <c r="H79" s="878">
        <f>'СВОД Аксессуары'!L20</f>
        <v>3082.0499999999997</v>
      </c>
      <c r="I79" s="96">
        <v>1805.625</v>
      </c>
      <c r="J79" s="338"/>
    </row>
    <row r="80" spans="1:10" ht="34.700000000000003" customHeight="1">
      <c r="A80" s="768"/>
      <c r="B80" s="779"/>
      <c r="C80" s="381" t="s">
        <v>863</v>
      </c>
      <c r="D80" s="139">
        <v>205</v>
      </c>
      <c r="E80" s="140">
        <v>172</v>
      </c>
      <c r="F80" s="50">
        <f>'СВОД Аксессуары'!J21</f>
        <v>7986</v>
      </c>
      <c r="G80" s="143">
        <f>'СВОД Аксессуары'!K21</f>
        <v>0.55000000000000004</v>
      </c>
      <c r="H80" s="873">
        <f>'СВОД Аксессуары'!L21</f>
        <v>3593.7</v>
      </c>
      <c r="I80" s="96">
        <v>2106</v>
      </c>
      <c r="J80" s="338"/>
    </row>
    <row r="81" spans="1:10" ht="40.5" customHeight="1" thickBot="1">
      <c r="A81" s="769"/>
      <c r="B81" s="780"/>
      <c r="C81" s="382" t="s">
        <v>865</v>
      </c>
      <c r="D81" s="101">
        <v>220</v>
      </c>
      <c r="E81" s="101">
        <v>200</v>
      </c>
      <c r="F81" s="53">
        <f>'СВОД Аксессуары'!J22</f>
        <v>9908</v>
      </c>
      <c r="G81" s="144">
        <f>'СВОД Аксессуары'!K22</f>
        <v>0.55000000000000004</v>
      </c>
      <c r="H81" s="875">
        <f>'СВОД Аксессуары'!L22</f>
        <v>4458.5999999999995</v>
      </c>
      <c r="I81" s="812">
        <v>2607.75</v>
      </c>
      <c r="J81" s="338"/>
    </row>
    <row r="82" spans="1:10" ht="63.4" customHeight="1" thickBot="1">
      <c r="A82" s="427" t="s">
        <v>2160</v>
      </c>
      <c r="B82" s="384" t="s">
        <v>29</v>
      </c>
      <c r="C82" s="379" t="s">
        <v>1061</v>
      </c>
      <c r="D82" s="658" t="s">
        <v>30</v>
      </c>
      <c r="E82" s="659"/>
      <c r="F82" s="121" t="s">
        <v>32</v>
      </c>
      <c r="G82" s="128" t="s">
        <v>33</v>
      </c>
      <c r="H82" s="877" t="s">
        <v>34</v>
      </c>
      <c r="I82" s="811" t="e">
        <v>#VALUE!</v>
      </c>
    </row>
    <row r="83" spans="1:10" ht="34.700000000000003" customHeight="1">
      <c r="A83" s="767"/>
      <c r="B83" s="778" t="s">
        <v>1488</v>
      </c>
      <c r="C83" s="380" t="s">
        <v>1485</v>
      </c>
      <c r="D83" s="113">
        <v>205</v>
      </c>
      <c r="E83" s="113">
        <v>140</v>
      </c>
      <c r="F83" s="50">
        <f>'СВОД Аксессуары'!J116</f>
        <v>4800</v>
      </c>
      <c r="G83" s="142">
        <f>'СВОД Аксессуары'!K116</f>
        <v>0.45</v>
      </c>
      <c r="H83" s="878">
        <f>'СВОД Аксессуары'!L116</f>
        <v>2640</v>
      </c>
      <c r="I83" s="96">
        <v>1582.875</v>
      </c>
      <c r="J83" s="338"/>
    </row>
    <row r="84" spans="1:10" ht="34.700000000000003" customHeight="1">
      <c r="A84" s="768"/>
      <c r="B84" s="779"/>
      <c r="C84" s="381" t="s">
        <v>1486</v>
      </c>
      <c r="D84" s="139">
        <v>205</v>
      </c>
      <c r="E84" s="140">
        <v>172</v>
      </c>
      <c r="F84" s="50">
        <f>'СВОД Аксессуары'!J117</f>
        <v>5600</v>
      </c>
      <c r="G84" s="143">
        <f>'СВОД Аксессуары'!K117</f>
        <v>0.45</v>
      </c>
      <c r="H84" s="873">
        <f>'СВОД Аксессуары'!L117</f>
        <v>3080.0000000000005</v>
      </c>
      <c r="I84" s="96">
        <v>1845</v>
      </c>
      <c r="J84" s="338"/>
    </row>
    <row r="85" spans="1:10" ht="40.5" customHeight="1" thickBot="1">
      <c r="A85" s="769"/>
      <c r="B85" s="780"/>
      <c r="C85" s="382" t="s">
        <v>1487</v>
      </c>
      <c r="D85" s="101">
        <v>220</v>
      </c>
      <c r="E85" s="101">
        <v>200</v>
      </c>
      <c r="F85" s="53">
        <f>'СВОД Аксессуары'!J118</f>
        <v>7000</v>
      </c>
      <c r="G85" s="144">
        <f>'СВОД Аксессуары'!K118</f>
        <v>0.45</v>
      </c>
      <c r="H85" s="875">
        <f>'СВОД Аксессуары'!L118</f>
        <v>3850.0000000000005</v>
      </c>
      <c r="I85" s="812">
        <v>2302.875</v>
      </c>
      <c r="J85" s="338"/>
    </row>
    <row r="86" spans="1:10">
      <c r="A86" s="9"/>
      <c r="B86" s="9"/>
      <c r="C86" s="9"/>
      <c r="D86" s="9"/>
      <c r="E86" s="9"/>
      <c r="F86" s="118"/>
      <c r="G86" s="24"/>
      <c r="H86" s="19"/>
      <c r="I86" s="19"/>
    </row>
    <row r="87" spans="1:10">
      <c r="A87" s="80" t="str">
        <f>Контакты!$B$10</f>
        <v>почта для приёма заказов</v>
      </c>
      <c r="B87" s="29" t="str">
        <f>Контакты!$C$10</f>
        <v>хххх@ххх.ru</v>
      </c>
      <c r="C87" s="29"/>
      <c r="D87" s="9"/>
      <c r="E87" s="9"/>
      <c r="F87" s="118"/>
      <c r="G87" s="24"/>
      <c r="H87" s="19"/>
      <c r="I87" s="19"/>
    </row>
    <row r="88" spans="1:10">
      <c r="A88" s="80" t="str">
        <f>Контакты!$B$12</f>
        <v>номер телефона службы сервиса</v>
      </c>
      <c r="B88" s="29">
        <f>Контакты!$C$12</f>
        <v>8800</v>
      </c>
      <c r="C88" s="29"/>
      <c r="D88" s="9"/>
      <c r="E88" s="9"/>
      <c r="F88" s="118"/>
      <c r="G88" s="24"/>
      <c r="H88" s="19"/>
      <c r="I88" s="19"/>
    </row>
    <row r="89" spans="1:10">
      <c r="A89" s="9"/>
      <c r="B89" s="9"/>
      <c r="C89" s="9"/>
      <c r="D89" s="9"/>
      <c r="E89" s="9"/>
      <c r="F89" s="118"/>
      <c r="G89" s="24"/>
      <c r="H89" s="19"/>
      <c r="I89" s="19"/>
    </row>
    <row r="90" spans="1:10">
      <c r="A90" s="9"/>
      <c r="B90" s="9"/>
      <c r="C90" s="9"/>
      <c r="D90" s="9"/>
      <c r="E90" s="9"/>
      <c r="F90" s="118"/>
      <c r="G90" s="24"/>
      <c r="H90" s="19"/>
      <c r="I90" s="19"/>
    </row>
  </sheetData>
  <mergeCells count="62">
    <mergeCell ref="B53:B60"/>
    <mergeCell ref="D52:E52"/>
    <mergeCell ref="D46:D51"/>
    <mergeCell ref="A13:A19"/>
    <mergeCell ref="D13:D14"/>
    <mergeCell ref="B13:B19"/>
    <mergeCell ref="D44:D45"/>
    <mergeCell ref="A44:A51"/>
    <mergeCell ref="B44:B51"/>
    <mergeCell ref="D36:E36"/>
    <mergeCell ref="A37:A42"/>
    <mergeCell ref="B37:B42"/>
    <mergeCell ref="D31:D35"/>
    <mergeCell ref="B31:B35"/>
    <mergeCell ref="D37:D42"/>
    <mergeCell ref="D26:E26"/>
    <mergeCell ref="A21:A25"/>
    <mergeCell ref="B21:B25"/>
    <mergeCell ref="D15:D19"/>
    <mergeCell ref="D12:E12"/>
    <mergeCell ref="D20:E20"/>
    <mergeCell ref="A2:I2"/>
    <mergeCell ref="D4:E4"/>
    <mergeCell ref="A5:A11"/>
    <mergeCell ref="B5:B11"/>
    <mergeCell ref="D5:D6"/>
    <mergeCell ref="D7:D11"/>
    <mergeCell ref="B3:I3"/>
    <mergeCell ref="D43:E43"/>
    <mergeCell ref="A67:I67"/>
    <mergeCell ref="D21:D25"/>
    <mergeCell ref="D63:E63"/>
    <mergeCell ref="D55:D60"/>
    <mergeCell ref="B62:B63"/>
    <mergeCell ref="A62:A63"/>
    <mergeCell ref="B65:B66"/>
    <mergeCell ref="D30:E30"/>
    <mergeCell ref="A31:A34"/>
    <mergeCell ref="A53:A60"/>
    <mergeCell ref="A65:A66"/>
    <mergeCell ref="D53:D54"/>
    <mergeCell ref="A27:A29"/>
    <mergeCell ref="B27:B29"/>
    <mergeCell ref="D27:D29"/>
    <mergeCell ref="D78:E78"/>
    <mergeCell ref="D62:E62"/>
    <mergeCell ref="D61:E61"/>
    <mergeCell ref="D74:E74"/>
    <mergeCell ref="A75:A77"/>
    <mergeCell ref="B75:B77"/>
    <mergeCell ref="D71:E71"/>
    <mergeCell ref="D68:E68"/>
    <mergeCell ref="A69:A70"/>
    <mergeCell ref="B69:B70"/>
    <mergeCell ref="A72:A73"/>
    <mergeCell ref="B72:B73"/>
    <mergeCell ref="D64:E64"/>
    <mergeCell ref="D82:E82"/>
    <mergeCell ref="A83:A85"/>
    <mergeCell ref="B83:B85"/>
    <mergeCell ref="A79:A81"/>
    <mergeCell ref="B79:B81"/>
  </mergeCells>
  <hyperlinks>
    <hyperlink ref="B3" r:id="rId1" xr:uid="{00000000-0004-0000-1500-000000000000}"/>
    <hyperlink ref="I1" location="Содержание!A1" display="К СОДЕРЖАНИЮ &gt;&gt;&gt;" xr:uid="{00000000-0004-0000-1500-000001000000}"/>
  </hyperlinks>
  <pageMargins left="0.70866141732283472" right="0.70866141732283472" top="0.74803149606299213" bottom="0.74803149606299213" header="0.31496062992125984" footer="0.31496062992125984"/>
  <pageSetup paperSize="9" scale="1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M316"/>
  <sheetViews>
    <sheetView topLeftCell="A292" zoomScale="70" zoomScaleNormal="70" workbookViewId="0">
      <selection activeCell="D3" sqref="D3:D312"/>
    </sheetView>
  </sheetViews>
  <sheetFormatPr defaultColWidth="8.7109375" defaultRowHeight="15"/>
  <cols>
    <col min="1" max="1" width="6.5703125" style="342" bestFit="1" customWidth="1"/>
    <col min="2" max="2" width="36.42578125" style="342" bestFit="1" customWidth="1"/>
    <col min="3" max="3" width="36.42578125" style="342" customWidth="1"/>
    <col min="4" max="4" width="17.28515625" style="353" customWidth="1"/>
    <col min="5" max="8" width="8.7109375" style="346" customWidth="1"/>
    <col min="9" max="9" width="13.28515625" style="579" customWidth="1"/>
    <col min="10" max="10" width="13.7109375" style="343" bestFit="1" customWidth="1"/>
    <col min="11" max="11" width="8.7109375" style="578"/>
    <col min="12" max="12" width="18.7109375" style="343" customWidth="1"/>
    <col min="13" max="13" width="16.42578125" style="342" customWidth="1"/>
    <col min="14" max="16384" width="8.7109375" style="342"/>
  </cols>
  <sheetData>
    <row r="1" spans="1:13">
      <c r="D1" s="634" t="s">
        <v>119</v>
      </c>
      <c r="E1" s="634"/>
      <c r="F1" s="634"/>
      <c r="G1" s="634"/>
      <c r="H1" s="634"/>
      <c r="I1" s="634"/>
      <c r="J1" s="635" t="s">
        <v>120</v>
      </c>
      <c r="K1" s="635"/>
    </row>
    <row r="2" spans="1:13" s="344" customFormat="1">
      <c r="D2" s="345" t="s">
        <v>121</v>
      </c>
      <c r="E2" s="346" t="s">
        <v>7</v>
      </c>
      <c r="F2" s="346" t="s">
        <v>6</v>
      </c>
      <c r="G2" s="346" t="s">
        <v>8</v>
      </c>
      <c r="H2" s="346" t="s">
        <v>9</v>
      </c>
      <c r="I2" s="579" t="s">
        <v>122</v>
      </c>
      <c r="J2" s="347"/>
      <c r="K2" s="577" t="s">
        <v>123</v>
      </c>
      <c r="L2" s="347" t="s">
        <v>34</v>
      </c>
      <c r="M2" s="344" t="s">
        <v>31</v>
      </c>
    </row>
    <row r="3" spans="1:13">
      <c r="A3" s="348" t="s">
        <v>125</v>
      </c>
      <c r="B3" s="352" t="s">
        <v>126</v>
      </c>
      <c r="C3" s="349" t="s">
        <v>533</v>
      </c>
      <c r="D3" s="350">
        <v>4936</v>
      </c>
      <c r="E3" s="468">
        <v>0.56000000000000005</v>
      </c>
      <c r="F3" s="468">
        <v>0.505</v>
      </c>
      <c r="G3" s="468">
        <v>0.45</v>
      </c>
      <c r="H3" s="468">
        <v>0.42</v>
      </c>
      <c r="I3" s="618">
        <v>0.12</v>
      </c>
      <c r="J3" s="343">
        <v>5276</v>
      </c>
      <c r="K3" s="619">
        <v>0.31</v>
      </c>
      <c r="L3" s="351">
        <f t="shared" ref="L3:L11" si="0">J3*(1-K3)</f>
        <v>3640.4399999999996</v>
      </c>
      <c r="M3" s="351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НДС"),1.22,"")))</f>
        <v>2150.1215999999999</v>
      </c>
    </row>
    <row r="4" spans="1:13">
      <c r="A4" s="348" t="s">
        <v>127</v>
      </c>
      <c r="B4" s="352" t="s">
        <v>128</v>
      </c>
      <c r="C4" s="349" t="s">
        <v>533</v>
      </c>
      <c r="D4" s="350">
        <v>6708</v>
      </c>
      <c r="E4" s="468">
        <v>0.56000000000000005</v>
      </c>
      <c r="F4" s="468">
        <v>0.505</v>
      </c>
      <c r="G4" s="468">
        <v>0.45</v>
      </c>
      <c r="H4" s="468">
        <v>0.42</v>
      </c>
      <c r="I4" s="618">
        <v>0.12</v>
      </c>
      <c r="J4" s="343">
        <v>7182</v>
      </c>
      <c r="K4" s="619">
        <v>0.31</v>
      </c>
      <c r="L4" s="351">
        <f t="shared" si="0"/>
        <v>4955.58</v>
      </c>
      <c r="M4" s="351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НДС"),1.22,"")))</f>
        <v>2922.0048000000002</v>
      </c>
    </row>
    <row r="5" spans="1:13">
      <c r="A5" s="348" t="s">
        <v>129</v>
      </c>
      <c r="B5" s="352" t="s">
        <v>130</v>
      </c>
      <c r="C5" s="349" t="s">
        <v>533</v>
      </c>
      <c r="D5" s="350">
        <v>6708</v>
      </c>
      <c r="E5" s="468">
        <v>0.56000000000000005</v>
      </c>
      <c r="F5" s="468">
        <v>0.505</v>
      </c>
      <c r="G5" s="468">
        <v>0.45</v>
      </c>
      <c r="H5" s="468">
        <v>0.42</v>
      </c>
      <c r="I5" s="618">
        <v>0.12</v>
      </c>
      <c r="J5" s="343">
        <v>7182</v>
      </c>
      <c r="K5" s="619">
        <v>0.31</v>
      </c>
      <c r="L5" s="351">
        <f t="shared" si="0"/>
        <v>4955.58</v>
      </c>
      <c r="M5" s="351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НДС"),1.22,"")))</f>
        <v>2922.0048000000002</v>
      </c>
    </row>
    <row r="6" spans="1:13">
      <c r="A6" s="348" t="s">
        <v>131</v>
      </c>
      <c r="B6" s="352" t="s">
        <v>132</v>
      </c>
      <c r="C6" s="349" t="s">
        <v>533</v>
      </c>
      <c r="D6" s="350">
        <v>7498</v>
      </c>
      <c r="E6" s="468">
        <v>0.56000000000000005</v>
      </c>
      <c r="F6" s="468">
        <v>0.505</v>
      </c>
      <c r="G6" s="468">
        <v>0.45</v>
      </c>
      <c r="H6" s="468">
        <v>0.42</v>
      </c>
      <c r="I6" s="618">
        <v>0.12</v>
      </c>
      <c r="J6" s="343">
        <v>8017</v>
      </c>
      <c r="K6" s="619">
        <v>0.31</v>
      </c>
      <c r="L6" s="351">
        <f t="shared" si="0"/>
        <v>5531.73</v>
      </c>
      <c r="M6" s="351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НДС"),1.22,"")))</f>
        <v>3266.1288</v>
      </c>
    </row>
    <row r="7" spans="1:13">
      <c r="A7" s="348" t="s">
        <v>133</v>
      </c>
      <c r="B7" s="352" t="s">
        <v>134</v>
      </c>
      <c r="C7" s="349" t="s">
        <v>533</v>
      </c>
      <c r="D7" s="350">
        <v>7367</v>
      </c>
      <c r="E7" s="468">
        <v>0.56000000000000005</v>
      </c>
      <c r="F7" s="468">
        <v>0.505</v>
      </c>
      <c r="G7" s="468">
        <v>0.45</v>
      </c>
      <c r="H7" s="468">
        <v>0.42</v>
      </c>
      <c r="I7" s="618">
        <v>0.12</v>
      </c>
      <c r="J7" s="343">
        <v>7875</v>
      </c>
      <c r="K7" s="619">
        <v>0.31</v>
      </c>
      <c r="L7" s="351">
        <f t="shared" si="0"/>
        <v>5433.75</v>
      </c>
      <c r="M7" s="351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НДС"),1.22,"")))</f>
        <v>3209.0652</v>
      </c>
    </row>
    <row r="8" spans="1:13">
      <c r="A8" s="348" t="s">
        <v>135</v>
      </c>
      <c r="B8" s="352" t="s">
        <v>136</v>
      </c>
      <c r="C8" s="349" t="s">
        <v>533</v>
      </c>
      <c r="D8" s="350">
        <v>7367</v>
      </c>
      <c r="E8" s="468">
        <v>0.56000000000000005</v>
      </c>
      <c r="F8" s="468">
        <v>0.505</v>
      </c>
      <c r="G8" s="468">
        <v>0.45</v>
      </c>
      <c r="H8" s="468">
        <v>0.42</v>
      </c>
      <c r="I8" s="618">
        <v>0.12</v>
      </c>
      <c r="J8" s="343">
        <v>7875</v>
      </c>
      <c r="K8" s="619">
        <v>0.31</v>
      </c>
      <c r="L8" s="351">
        <f t="shared" si="0"/>
        <v>5433.75</v>
      </c>
      <c r="M8" s="351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НДС"),1.22,"")))</f>
        <v>3209.0652</v>
      </c>
    </row>
    <row r="9" spans="1:13">
      <c r="A9" s="348" t="s">
        <v>137</v>
      </c>
      <c r="B9" s="352" t="s">
        <v>138</v>
      </c>
      <c r="C9" s="349" t="s">
        <v>533</v>
      </c>
      <c r="D9" s="350">
        <v>7583</v>
      </c>
      <c r="E9" s="468">
        <v>0.56000000000000005</v>
      </c>
      <c r="F9" s="468">
        <v>0.505</v>
      </c>
      <c r="G9" s="468">
        <v>0.45</v>
      </c>
      <c r="H9" s="468">
        <v>0.42</v>
      </c>
      <c r="I9" s="618">
        <v>0.12</v>
      </c>
      <c r="J9" s="343">
        <v>8111</v>
      </c>
      <c r="K9" s="619">
        <v>0.31</v>
      </c>
      <c r="L9" s="351">
        <f t="shared" si="0"/>
        <v>5596.5899999999992</v>
      </c>
      <c r="M9" s="351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НДС"),1.22,"")))</f>
        <v>3303.1548000000003</v>
      </c>
    </row>
    <row r="10" spans="1:13">
      <c r="A10" s="348" t="s">
        <v>139</v>
      </c>
      <c r="B10" s="352" t="s">
        <v>140</v>
      </c>
      <c r="C10" s="349" t="s">
        <v>533</v>
      </c>
      <c r="D10" s="350">
        <v>7820</v>
      </c>
      <c r="E10" s="468">
        <v>0.56000000000000005</v>
      </c>
      <c r="F10" s="468">
        <v>0.505</v>
      </c>
      <c r="G10" s="468">
        <v>0.45</v>
      </c>
      <c r="H10" s="468">
        <v>0.42</v>
      </c>
      <c r="I10" s="618">
        <v>0.12</v>
      </c>
      <c r="J10" s="343">
        <v>8348</v>
      </c>
      <c r="K10" s="619">
        <v>0.31</v>
      </c>
      <c r="L10" s="351">
        <f t="shared" si="0"/>
        <v>5760.12</v>
      </c>
      <c r="M10" s="351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НДС"),1.22,"")))</f>
        <v>3406.3920000000003</v>
      </c>
    </row>
    <row r="11" spans="1:13">
      <c r="A11" s="348" t="s">
        <v>141</v>
      </c>
      <c r="B11" s="352" t="s">
        <v>142</v>
      </c>
      <c r="C11" s="349" t="s">
        <v>533</v>
      </c>
      <c r="D11" s="350">
        <v>8035</v>
      </c>
      <c r="E11" s="468">
        <v>0.56000000000000005</v>
      </c>
      <c r="F11" s="468">
        <v>0.505</v>
      </c>
      <c r="G11" s="468">
        <v>0.45</v>
      </c>
      <c r="H11" s="468">
        <v>0.42</v>
      </c>
      <c r="I11" s="618">
        <v>0.12</v>
      </c>
      <c r="J11" s="343">
        <v>8584</v>
      </c>
      <c r="K11" s="619">
        <v>0.31</v>
      </c>
      <c r="L11" s="351">
        <f t="shared" si="0"/>
        <v>5922.9599999999991</v>
      </c>
      <c r="M11" s="351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НДС"),1.22,"")))</f>
        <v>3500.0459999999998</v>
      </c>
    </row>
    <row r="12" spans="1:13">
      <c r="A12" s="348" t="s">
        <v>143</v>
      </c>
      <c r="B12" s="352" t="s">
        <v>144</v>
      </c>
      <c r="C12" s="349" t="s">
        <v>533</v>
      </c>
      <c r="D12" s="350">
        <v>8898</v>
      </c>
      <c r="E12" s="468">
        <v>0.56000000000000005</v>
      </c>
      <c r="F12" s="468">
        <v>0.505</v>
      </c>
      <c r="G12" s="468">
        <v>0.45</v>
      </c>
      <c r="H12" s="468">
        <v>0.42</v>
      </c>
      <c r="I12" s="618">
        <v>0.12</v>
      </c>
      <c r="J12" s="343">
        <v>9513</v>
      </c>
      <c r="K12" s="619">
        <v>0.31</v>
      </c>
      <c r="L12" s="351">
        <f t="shared" ref="L12:L70" si="1">J12*(1-K12)</f>
        <v>6563.9699999999993</v>
      </c>
      <c r="M12" s="351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НДС"),1.22,"")))</f>
        <v>3875.9688000000001</v>
      </c>
    </row>
    <row r="13" spans="1:13">
      <c r="A13" s="348" t="s">
        <v>145</v>
      </c>
      <c r="B13" s="352" t="s">
        <v>146</v>
      </c>
      <c r="C13" s="349" t="s">
        <v>533</v>
      </c>
      <c r="D13" s="350">
        <v>8087</v>
      </c>
      <c r="E13" s="468">
        <v>0.56000000000000005</v>
      </c>
      <c r="F13" s="468">
        <v>0.505</v>
      </c>
      <c r="G13" s="468">
        <v>0.45</v>
      </c>
      <c r="H13" s="468">
        <v>0.42</v>
      </c>
      <c r="I13" s="618">
        <v>0.12</v>
      </c>
      <c r="J13" s="343">
        <v>8647</v>
      </c>
      <c r="K13" s="619">
        <v>0.31</v>
      </c>
      <c r="L13" s="351">
        <f t="shared" si="1"/>
        <v>5966.4299999999994</v>
      </c>
      <c r="M13" s="351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НДС"),1.22,"")))</f>
        <v>3522.6972000000001</v>
      </c>
    </row>
    <row r="14" spans="1:13">
      <c r="A14" s="348" t="s">
        <v>147</v>
      </c>
      <c r="B14" s="352" t="s">
        <v>148</v>
      </c>
      <c r="C14" s="349" t="s">
        <v>533</v>
      </c>
      <c r="D14" s="350">
        <v>8955</v>
      </c>
      <c r="E14" s="468">
        <v>0.56000000000000005</v>
      </c>
      <c r="F14" s="468">
        <v>0.505</v>
      </c>
      <c r="G14" s="468">
        <v>0.45</v>
      </c>
      <c r="H14" s="468">
        <v>0.42</v>
      </c>
      <c r="I14" s="618">
        <v>0.12</v>
      </c>
      <c r="J14" s="343">
        <v>9576</v>
      </c>
      <c r="K14" s="619">
        <v>0.31</v>
      </c>
      <c r="L14" s="351">
        <f t="shared" si="1"/>
        <v>6607.44</v>
      </c>
      <c r="M14" s="351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НДС"),1.22,"")))</f>
        <v>3900.7980000000002</v>
      </c>
    </row>
    <row r="15" spans="1:13">
      <c r="A15" s="348" t="s">
        <v>149</v>
      </c>
      <c r="B15" s="349" t="s">
        <v>150</v>
      </c>
      <c r="C15" s="349" t="s">
        <v>533</v>
      </c>
      <c r="D15" s="350">
        <v>8035</v>
      </c>
      <c r="E15" s="468">
        <v>0.56000000000000005</v>
      </c>
      <c r="F15" s="468">
        <v>0.505</v>
      </c>
      <c r="G15" s="468">
        <v>0.45</v>
      </c>
      <c r="H15" s="468">
        <v>0.42</v>
      </c>
      <c r="I15" s="618">
        <v>0.12</v>
      </c>
      <c r="J15" s="343">
        <v>8584</v>
      </c>
      <c r="K15" s="619">
        <v>0.31</v>
      </c>
      <c r="L15" s="351">
        <f t="shared" si="1"/>
        <v>5922.9599999999991</v>
      </c>
      <c r="M15" s="351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НДС"),1.22,"")))</f>
        <v>3500.0459999999998</v>
      </c>
    </row>
    <row r="16" spans="1:13">
      <c r="A16" s="348" t="s">
        <v>151</v>
      </c>
      <c r="B16" s="349" t="s">
        <v>152</v>
      </c>
      <c r="C16" s="349" t="s">
        <v>533</v>
      </c>
      <c r="D16" s="350">
        <v>8087</v>
      </c>
      <c r="E16" s="468">
        <v>0.56000000000000005</v>
      </c>
      <c r="F16" s="468">
        <v>0.505</v>
      </c>
      <c r="G16" s="468">
        <v>0.45</v>
      </c>
      <c r="H16" s="468">
        <v>0.42</v>
      </c>
      <c r="I16" s="618">
        <v>0.12</v>
      </c>
      <c r="J16" s="343">
        <v>8647</v>
      </c>
      <c r="K16" s="619">
        <v>0.31</v>
      </c>
      <c r="L16" s="351">
        <f t="shared" si="1"/>
        <v>5966.4299999999994</v>
      </c>
      <c r="M16" s="351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НДС"),1.22,"")))</f>
        <v>3522.6972000000001</v>
      </c>
    </row>
    <row r="17" spans="1:13">
      <c r="A17" s="348" t="s">
        <v>153</v>
      </c>
      <c r="B17" s="349" t="s">
        <v>154</v>
      </c>
      <c r="C17" s="349" t="s">
        <v>533</v>
      </c>
      <c r="D17" s="350">
        <v>8955</v>
      </c>
      <c r="E17" s="468">
        <v>0.56000000000000005</v>
      </c>
      <c r="F17" s="468">
        <v>0.505</v>
      </c>
      <c r="G17" s="468">
        <v>0.45</v>
      </c>
      <c r="H17" s="468">
        <v>0.42</v>
      </c>
      <c r="I17" s="618">
        <v>0.12</v>
      </c>
      <c r="J17" s="343">
        <v>9576</v>
      </c>
      <c r="K17" s="619">
        <v>0.31</v>
      </c>
      <c r="L17" s="351">
        <f t="shared" si="1"/>
        <v>6607.44</v>
      </c>
      <c r="M17" s="351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НДС"),1.22,"")))</f>
        <v>3900.7980000000002</v>
      </c>
    </row>
    <row r="18" spans="1:13">
      <c r="A18" s="348" t="s">
        <v>155</v>
      </c>
      <c r="B18" s="349" t="s">
        <v>156</v>
      </c>
      <c r="C18" s="349" t="s">
        <v>533</v>
      </c>
      <c r="D18" s="350">
        <v>8087</v>
      </c>
      <c r="E18" s="468">
        <v>0.56000000000000005</v>
      </c>
      <c r="F18" s="468">
        <v>0.505</v>
      </c>
      <c r="G18" s="468">
        <v>0.45</v>
      </c>
      <c r="H18" s="468">
        <v>0.42</v>
      </c>
      <c r="I18" s="618">
        <v>0.12</v>
      </c>
      <c r="J18" s="343">
        <v>8647</v>
      </c>
      <c r="K18" s="619">
        <v>0.31</v>
      </c>
      <c r="L18" s="351">
        <f t="shared" si="1"/>
        <v>5966.4299999999994</v>
      </c>
      <c r="M18" s="351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НДС"),1.22,"")))</f>
        <v>3522.6972000000001</v>
      </c>
    </row>
    <row r="19" spans="1:13">
      <c r="A19" s="348" t="s">
        <v>157</v>
      </c>
      <c r="B19" s="349" t="s">
        <v>158</v>
      </c>
      <c r="C19" s="349" t="s">
        <v>533</v>
      </c>
      <c r="D19" s="350">
        <v>8955</v>
      </c>
      <c r="E19" s="468">
        <v>0.56000000000000005</v>
      </c>
      <c r="F19" s="468">
        <v>0.505</v>
      </c>
      <c r="G19" s="468">
        <v>0.45</v>
      </c>
      <c r="H19" s="468">
        <v>0.42</v>
      </c>
      <c r="I19" s="618">
        <v>0.12</v>
      </c>
      <c r="J19" s="343">
        <v>9576</v>
      </c>
      <c r="K19" s="619">
        <v>0.31</v>
      </c>
      <c r="L19" s="351">
        <f t="shared" si="1"/>
        <v>6607.44</v>
      </c>
      <c r="M19" s="351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НДС"),1.22,"")))</f>
        <v>3900.7980000000002</v>
      </c>
    </row>
    <row r="20" spans="1:13">
      <c r="A20" s="348" t="s">
        <v>159</v>
      </c>
      <c r="B20" s="352" t="s">
        <v>160</v>
      </c>
      <c r="C20" s="349" t="s">
        <v>533</v>
      </c>
      <c r="D20" s="350">
        <v>8254</v>
      </c>
      <c r="E20" s="468">
        <v>0.56000000000000005</v>
      </c>
      <c r="F20" s="468">
        <v>0.505</v>
      </c>
      <c r="G20" s="468">
        <v>0.45</v>
      </c>
      <c r="H20" s="468">
        <v>0.42</v>
      </c>
      <c r="I20" s="618">
        <v>0.12</v>
      </c>
      <c r="J20" s="343">
        <v>9072</v>
      </c>
      <c r="K20" s="619">
        <v>0.31</v>
      </c>
      <c r="L20" s="351">
        <f t="shared" si="1"/>
        <v>6259.6799999999994</v>
      </c>
      <c r="M20" s="351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НДС"),1.22,"")))</f>
        <v>3595.4423999999999</v>
      </c>
    </row>
    <row r="21" spans="1:13">
      <c r="A21" s="348" t="s">
        <v>161</v>
      </c>
      <c r="B21" s="352" t="s">
        <v>162</v>
      </c>
      <c r="C21" s="349" t="s">
        <v>533</v>
      </c>
      <c r="D21" s="350">
        <v>8815</v>
      </c>
      <c r="E21" s="468">
        <v>0.56000000000000005</v>
      </c>
      <c r="F21" s="468">
        <v>0.505</v>
      </c>
      <c r="G21" s="468">
        <v>0.45</v>
      </c>
      <c r="H21" s="468">
        <v>0.42</v>
      </c>
      <c r="I21" s="618">
        <v>0.12</v>
      </c>
      <c r="J21" s="343">
        <v>9686</v>
      </c>
      <c r="K21" s="619">
        <v>0.31</v>
      </c>
      <c r="L21" s="351">
        <f t="shared" si="1"/>
        <v>6683.3399999999992</v>
      </c>
      <c r="M21" s="351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НДС"),1.22,"")))</f>
        <v>3839.8140000000003</v>
      </c>
    </row>
    <row r="22" spans="1:13">
      <c r="A22" s="348" t="s">
        <v>163</v>
      </c>
      <c r="B22" s="352" t="s">
        <v>164</v>
      </c>
      <c r="C22" s="349" t="s">
        <v>533</v>
      </c>
      <c r="D22" s="350">
        <v>8815</v>
      </c>
      <c r="E22" s="468">
        <v>0.56000000000000005</v>
      </c>
      <c r="F22" s="468">
        <v>0.505</v>
      </c>
      <c r="G22" s="468">
        <v>0.45</v>
      </c>
      <c r="H22" s="468">
        <v>0.42</v>
      </c>
      <c r="I22" s="618">
        <v>0.12</v>
      </c>
      <c r="J22" s="343">
        <v>9686</v>
      </c>
      <c r="K22" s="619">
        <v>0.31</v>
      </c>
      <c r="L22" s="351">
        <f t="shared" si="1"/>
        <v>6683.3399999999992</v>
      </c>
      <c r="M22" s="351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НДС"),1.22,"")))</f>
        <v>3839.8140000000003</v>
      </c>
    </row>
    <row r="23" spans="1:13">
      <c r="A23" s="348" t="s">
        <v>165</v>
      </c>
      <c r="B23" s="352" t="s">
        <v>166</v>
      </c>
      <c r="C23" s="349" t="s">
        <v>533</v>
      </c>
      <c r="D23" s="350">
        <v>10377</v>
      </c>
      <c r="E23" s="468">
        <v>0.56000000000000005</v>
      </c>
      <c r="F23" s="468">
        <v>0.505</v>
      </c>
      <c r="G23" s="468">
        <v>0.45</v>
      </c>
      <c r="H23" s="468">
        <v>0.42</v>
      </c>
      <c r="I23" s="618">
        <v>0.12</v>
      </c>
      <c r="J23" s="343">
        <v>11419</v>
      </c>
      <c r="K23" s="619">
        <v>0.31</v>
      </c>
      <c r="L23" s="351">
        <f t="shared" si="1"/>
        <v>7879.11</v>
      </c>
      <c r="M23" s="351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НДС"),1.22,"")))</f>
        <v>4520.2212</v>
      </c>
    </row>
    <row r="24" spans="1:13">
      <c r="A24" s="348" t="s">
        <v>167</v>
      </c>
      <c r="B24" s="352" t="s">
        <v>168</v>
      </c>
      <c r="C24" s="349" t="s">
        <v>533</v>
      </c>
      <c r="D24" s="350">
        <v>9635</v>
      </c>
      <c r="E24" s="468">
        <v>0.56000000000000005</v>
      </c>
      <c r="F24" s="468">
        <v>0.505</v>
      </c>
      <c r="G24" s="468">
        <v>0.45</v>
      </c>
      <c r="H24" s="468">
        <v>0.42</v>
      </c>
      <c r="I24" s="618">
        <v>0.12</v>
      </c>
      <c r="J24" s="343">
        <v>10600</v>
      </c>
      <c r="K24" s="619">
        <v>0.31</v>
      </c>
      <c r="L24" s="351">
        <f t="shared" si="1"/>
        <v>7313.9999999999991</v>
      </c>
      <c r="M24" s="351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НДС"),1.22,"")))</f>
        <v>4197.0060000000003</v>
      </c>
    </row>
    <row r="25" spans="1:13">
      <c r="A25" s="348" t="s">
        <v>169</v>
      </c>
      <c r="B25" s="352" t="s">
        <v>170</v>
      </c>
      <c r="C25" s="349" t="s">
        <v>533</v>
      </c>
      <c r="D25" s="350">
        <v>9635</v>
      </c>
      <c r="E25" s="468">
        <v>0.56000000000000005</v>
      </c>
      <c r="F25" s="468">
        <v>0.505</v>
      </c>
      <c r="G25" s="468">
        <v>0.45</v>
      </c>
      <c r="H25" s="468">
        <v>0.42</v>
      </c>
      <c r="I25" s="618">
        <v>0.12</v>
      </c>
      <c r="J25" s="343">
        <v>10600</v>
      </c>
      <c r="K25" s="619">
        <v>0.31</v>
      </c>
      <c r="L25" s="351">
        <f t="shared" si="1"/>
        <v>7313.9999999999991</v>
      </c>
      <c r="M25" s="351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НДС"),1.22,"")))</f>
        <v>4197.0060000000003</v>
      </c>
    </row>
    <row r="26" spans="1:13">
      <c r="A26" s="348" t="s">
        <v>171</v>
      </c>
      <c r="B26" s="352" t="s">
        <v>172</v>
      </c>
      <c r="C26" s="349" t="s">
        <v>533</v>
      </c>
      <c r="D26" s="350">
        <v>11184</v>
      </c>
      <c r="E26" s="468">
        <v>0.56000000000000005</v>
      </c>
      <c r="F26" s="468">
        <v>0.505</v>
      </c>
      <c r="G26" s="468">
        <v>0.45</v>
      </c>
      <c r="H26" s="468">
        <v>0.42</v>
      </c>
      <c r="I26" s="618">
        <v>0.12</v>
      </c>
      <c r="J26" s="343">
        <v>12301</v>
      </c>
      <c r="K26" s="619">
        <v>0.31</v>
      </c>
      <c r="L26" s="351">
        <f t="shared" si="1"/>
        <v>8487.6899999999987</v>
      </c>
      <c r="M26" s="351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НДС"),1.22,"")))</f>
        <v>4871.7503999999999</v>
      </c>
    </row>
    <row r="27" spans="1:13">
      <c r="A27" s="348" t="s">
        <v>173</v>
      </c>
      <c r="B27" s="352" t="s">
        <v>174</v>
      </c>
      <c r="C27" s="349" t="s">
        <v>533</v>
      </c>
      <c r="D27" s="350">
        <v>12561</v>
      </c>
      <c r="E27" s="468">
        <v>0.56000000000000005</v>
      </c>
      <c r="F27" s="468">
        <v>0.505</v>
      </c>
      <c r="G27" s="468">
        <v>0.45</v>
      </c>
      <c r="H27" s="468">
        <v>0.42</v>
      </c>
      <c r="I27" s="618">
        <v>0.12</v>
      </c>
      <c r="J27" s="343">
        <v>13813</v>
      </c>
      <c r="K27" s="619">
        <v>0.31</v>
      </c>
      <c r="L27" s="351">
        <f t="shared" si="1"/>
        <v>9530.9699999999993</v>
      </c>
      <c r="M27" s="351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НДС"),1.22,"")))</f>
        <v>5471.5716000000002</v>
      </c>
    </row>
    <row r="28" spans="1:13">
      <c r="A28" s="348" t="s">
        <v>175</v>
      </c>
      <c r="B28" s="352" t="s">
        <v>176</v>
      </c>
      <c r="C28" s="349" t="s">
        <v>533</v>
      </c>
      <c r="D28" s="350">
        <v>13550</v>
      </c>
      <c r="E28" s="468">
        <v>0.56000000000000005</v>
      </c>
      <c r="F28" s="468">
        <v>0.505</v>
      </c>
      <c r="G28" s="468">
        <v>0.45</v>
      </c>
      <c r="H28" s="468">
        <v>0.42</v>
      </c>
      <c r="I28" s="618">
        <v>0.12</v>
      </c>
      <c r="J28" s="343">
        <v>14900</v>
      </c>
      <c r="K28" s="619">
        <v>0.31</v>
      </c>
      <c r="L28" s="351">
        <f t="shared" si="1"/>
        <v>10281</v>
      </c>
      <c r="M28" s="351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НДС"),1.22,"")))</f>
        <v>5902.38</v>
      </c>
    </row>
    <row r="29" spans="1:13">
      <c r="A29" s="348" t="s">
        <v>177</v>
      </c>
      <c r="B29" s="352" t="s">
        <v>178</v>
      </c>
      <c r="C29" s="349" t="s">
        <v>533</v>
      </c>
      <c r="D29" s="350">
        <v>15125</v>
      </c>
      <c r="E29" s="468">
        <v>0.56000000000000005</v>
      </c>
      <c r="F29" s="468">
        <v>0.505</v>
      </c>
      <c r="G29" s="468">
        <v>0.45</v>
      </c>
      <c r="H29" s="468">
        <v>0.42</v>
      </c>
      <c r="I29" s="618">
        <v>0.12</v>
      </c>
      <c r="J29" s="343">
        <v>16632</v>
      </c>
      <c r="K29" s="619">
        <v>0.31</v>
      </c>
      <c r="L29" s="351">
        <f t="shared" si="1"/>
        <v>11476.08</v>
      </c>
      <c r="M29" s="351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НДС"),1.22,"")))</f>
        <v>6588.45</v>
      </c>
    </row>
    <row r="30" spans="1:13">
      <c r="A30" s="348" t="s">
        <v>179</v>
      </c>
      <c r="B30" s="352" t="s">
        <v>180</v>
      </c>
      <c r="C30" s="349" t="s">
        <v>533</v>
      </c>
      <c r="D30" s="350">
        <v>14045</v>
      </c>
      <c r="E30" s="468">
        <v>0.56000000000000005</v>
      </c>
      <c r="F30" s="468">
        <v>0.505</v>
      </c>
      <c r="G30" s="468">
        <v>0.45</v>
      </c>
      <c r="H30" s="468">
        <v>0.42</v>
      </c>
      <c r="I30" s="618">
        <v>0.12</v>
      </c>
      <c r="J30" s="343">
        <v>15451</v>
      </c>
      <c r="K30" s="619">
        <v>0.31</v>
      </c>
      <c r="L30" s="351">
        <f t="shared" si="1"/>
        <v>10661.189999999999</v>
      </c>
      <c r="M30" s="351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НДС"),1.22,"")))</f>
        <v>6118.0019999999995</v>
      </c>
    </row>
    <row r="31" spans="1:13">
      <c r="A31" s="348" t="s">
        <v>181</v>
      </c>
      <c r="B31" s="352" t="s">
        <v>182</v>
      </c>
      <c r="C31" s="349" t="s">
        <v>533</v>
      </c>
      <c r="D31" s="350">
        <v>15706</v>
      </c>
      <c r="E31" s="468">
        <v>0.56000000000000005</v>
      </c>
      <c r="F31" s="468">
        <v>0.505</v>
      </c>
      <c r="G31" s="468">
        <v>0.45</v>
      </c>
      <c r="H31" s="468">
        <v>0.42</v>
      </c>
      <c r="I31" s="618">
        <v>0.12</v>
      </c>
      <c r="J31" s="343">
        <v>17278</v>
      </c>
      <c r="K31" s="619">
        <v>0.31</v>
      </c>
      <c r="L31" s="351">
        <f t="shared" si="1"/>
        <v>11921.82</v>
      </c>
      <c r="M31" s="351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НДС"),1.22,"")))</f>
        <v>6841.5336000000007</v>
      </c>
    </row>
    <row r="32" spans="1:13">
      <c r="A32" s="348" t="s">
        <v>183</v>
      </c>
      <c r="B32" s="349" t="s">
        <v>184</v>
      </c>
      <c r="C32" s="349" t="s">
        <v>533</v>
      </c>
      <c r="D32" s="350">
        <v>13550</v>
      </c>
      <c r="E32" s="468">
        <v>0.56000000000000005</v>
      </c>
      <c r="F32" s="468">
        <v>0.505</v>
      </c>
      <c r="G32" s="468">
        <v>0.45</v>
      </c>
      <c r="H32" s="468">
        <v>0.42</v>
      </c>
      <c r="I32" s="618">
        <v>0.12</v>
      </c>
      <c r="J32" s="343">
        <v>14900</v>
      </c>
      <c r="K32" s="619">
        <v>0.31</v>
      </c>
      <c r="L32" s="351">
        <f t="shared" si="1"/>
        <v>10281</v>
      </c>
      <c r="M32" s="351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НДС"),1.22,"")))</f>
        <v>5902.38</v>
      </c>
    </row>
    <row r="33" spans="1:13">
      <c r="A33" s="348" t="s">
        <v>185</v>
      </c>
      <c r="B33" s="349" t="s">
        <v>186</v>
      </c>
      <c r="C33" s="349" t="s">
        <v>533</v>
      </c>
      <c r="D33" s="350">
        <v>14045</v>
      </c>
      <c r="E33" s="468">
        <v>0.56000000000000005</v>
      </c>
      <c r="F33" s="468">
        <v>0.505</v>
      </c>
      <c r="G33" s="468">
        <v>0.45</v>
      </c>
      <c r="H33" s="468">
        <v>0.42</v>
      </c>
      <c r="I33" s="618">
        <v>0.12</v>
      </c>
      <c r="J33" s="343">
        <v>15451</v>
      </c>
      <c r="K33" s="619">
        <v>0.31</v>
      </c>
      <c r="L33" s="351">
        <f t="shared" si="1"/>
        <v>10661.189999999999</v>
      </c>
      <c r="M33" s="351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НДС"),1.22,"")))</f>
        <v>6118.0019999999995</v>
      </c>
    </row>
    <row r="34" spans="1:13">
      <c r="A34" s="348" t="s">
        <v>187</v>
      </c>
      <c r="B34" s="349" t="s">
        <v>188</v>
      </c>
      <c r="C34" s="349" t="s">
        <v>533</v>
      </c>
      <c r="D34" s="350">
        <v>15706</v>
      </c>
      <c r="E34" s="468">
        <v>0.56000000000000005</v>
      </c>
      <c r="F34" s="468">
        <v>0.505</v>
      </c>
      <c r="G34" s="468">
        <v>0.45</v>
      </c>
      <c r="H34" s="468">
        <v>0.42</v>
      </c>
      <c r="I34" s="618">
        <v>0.12</v>
      </c>
      <c r="J34" s="343">
        <v>17278</v>
      </c>
      <c r="K34" s="619">
        <v>0.31</v>
      </c>
      <c r="L34" s="351">
        <f t="shared" si="1"/>
        <v>11921.82</v>
      </c>
      <c r="M34" s="351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НДС"),1.22,"")))</f>
        <v>6841.5336000000007</v>
      </c>
    </row>
    <row r="35" spans="1:13">
      <c r="A35" s="348" t="s">
        <v>189</v>
      </c>
      <c r="B35" s="349" t="s">
        <v>190</v>
      </c>
      <c r="C35" s="349" t="s">
        <v>533</v>
      </c>
      <c r="D35" s="350">
        <v>14045</v>
      </c>
      <c r="E35" s="468">
        <v>0.56000000000000005</v>
      </c>
      <c r="F35" s="468">
        <v>0.505</v>
      </c>
      <c r="G35" s="468">
        <v>0.45</v>
      </c>
      <c r="H35" s="468">
        <v>0.42</v>
      </c>
      <c r="I35" s="618">
        <v>0.12</v>
      </c>
      <c r="J35" s="343">
        <v>15451</v>
      </c>
      <c r="K35" s="619">
        <v>0.31</v>
      </c>
      <c r="L35" s="351">
        <f t="shared" si="1"/>
        <v>10661.189999999999</v>
      </c>
      <c r="M35" s="351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НДС"),1.22,"")))</f>
        <v>6118.0019999999995</v>
      </c>
    </row>
    <row r="36" spans="1:13">
      <c r="A36" s="348" t="s">
        <v>191</v>
      </c>
      <c r="B36" s="349" t="s">
        <v>192</v>
      </c>
      <c r="C36" s="349" t="s">
        <v>533</v>
      </c>
      <c r="D36" s="350">
        <v>15706</v>
      </c>
      <c r="E36" s="468">
        <v>0.56000000000000005</v>
      </c>
      <c r="F36" s="468">
        <v>0.505</v>
      </c>
      <c r="G36" s="468">
        <v>0.45</v>
      </c>
      <c r="H36" s="468">
        <v>0.42</v>
      </c>
      <c r="I36" s="618">
        <v>0.12</v>
      </c>
      <c r="J36" s="343">
        <v>17278</v>
      </c>
      <c r="K36" s="619">
        <v>0.31</v>
      </c>
      <c r="L36" s="351">
        <f t="shared" si="1"/>
        <v>11921.82</v>
      </c>
      <c r="M36" s="351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НДС"),1.22,"")))</f>
        <v>6841.5336000000007</v>
      </c>
    </row>
    <row r="37" spans="1:13">
      <c r="A37" s="348" t="s">
        <v>193</v>
      </c>
      <c r="B37" s="352" t="s">
        <v>194</v>
      </c>
      <c r="C37" s="349" t="s">
        <v>533</v>
      </c>
      <c r="D37" s="350">
        <v>7502</v>
      </c>
      <c r="E37" s="468">
        <v>0.56000000000000005</v>
      </c>
      <c r="F37" s="468">
        <v>0.505</v>
      </c>
      <c r="G37" s="468">
        <v>0.45</v>
      </c>
      <c r="H37" s="468">
        <v>0.42</v>
      </c>
      <c r="I37" s="618">
        <v>0.12</v>
      </c>
      <c r="J37" s="343">
        <v>8253</v>
      </c>
      <c r="K37" s="619">
        <v>0.31</v>
      </c>
      <c r="L37" s="351">
        <f t="shared" si="1"/>
        <v>5694.57</v>
      </c>
      <c r="M37" s="351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НДС"),1.22,"")))</f>
        <v>3267.8712</v>
      </c>
    </row>
    <row r="38" spans="1:13">
      <c r="A38" s="348" t="s">
        <v>195</v>
      </c>
      <c r="B38" s="352" t="s">
        <v>196</v>
      </c>
      <c r="C38" s="349" t="s">
        <v>533</v>
      </c>
      <c r="D38" s="350">
        <v>8498</v>
      </c>
      <c r="E38" s="468">
        <v>0.56000000000000005</v>
      </c>
      <c r="F38" s="468">
        <v>0.505</v>
      </c>
      <c r="G38" s="468">
        <v>0.45</v>
      </c>
      <c r="H38" s="468">
        <v>0.42</v>
      </c>
      <c r="I38" s="618">
        <v>0.12</v>
      </c>
      <c r="J38" s="343">
        <v>9340</v>
      </c>
      <c r="K38" s="619">
        <v>0.31</v>
      </c>
      <c r="L38" s="351">
        <f t="shared" si="1"/>
        <v>6444.5999999999995</v>
      </c>
      <c r="M38" s="351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НДС"),1.22,"")))</f>
        <v>3701.7288000000003</v>
      </c>
    </row>
    <row r="39" spans="1:13">
      <c r="A39" s="348" t="s">
        <v>197</v>
      </c>
      <c r="B39" s="352" t="s">
        <v>198</v>
      </c>
      <c r="C39" s="349" t="s">
        <v>533</v>
      </c>
      <c r="D39" s="350">
        <v>8498</v>
      </c>
      <c r="E39" s="468">
        <v>0.56000000000000005</v>
      </c>
      <c r="F39" s="468">
        <v>0.505</v>
      </c>
      <c r="G39" s="468">
        <v>0.45</v>
      </c>
      <c r="H39" s="468">
        <v>0.42</v>
      </c>
      <c r="I39" s="618">
        <v>0.12</v>
      </c>
      <c r="J39" s="343">
        <v>9340</v>
      </c>
      <c r="K39" s="619">
        <v>0.31</v>
      </c>
      <c r="L39" s="351">
        <f t="shared" si="1"/>
        <v>6444.5999999999995</v>
      </c>
      <c r="M39" s="351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НДС"),1.22,"")))</f>
        <v>3701.7288000000003</v>
      </c>
    </row>
    <row r="40" spans="1:13">
      <c r="A40" s="348" t="s">
        <v>199</v>
      </c>
      <c r="B40" s="352" t="s">
        <v>200</v>
      </c>
      <c r="C40" s="349" t="s">
        <v>533</v>
      </c>
      <c r="D40" s="350">
        <v>9356</v>
      </c>
      <c r="E40" s="468">
        <v>0.56000000000000005</v>
      </c>
      <c r="F40" s="468">
        <v>0.505</v>
      </c>
      <c r="G40" s="468">
        <v>0.45</v>
      </c>
      <c r="H40" s="468">
        <v>0.42</v>
      </c>
      <c r="I40" s="618">
        <v>0.12</v>
      </c>
      <c r="J40" s="343">
        <v>10285</v>
      </c>
      <c r="K40" s="619">
        <v>0.31</v>
      </c>
      <c r="L40" s="351">
        <f t="shared" si="1"/>
        <v>7096.65</v>
      </c>
      <c r="M40" s="351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НДС"),1.22,"")))</f>
        <v>4075.4736000000003</v>
      </c>
    </row>
    <row r="41" spans="1:13">
      <c r="A41" s="348" t="s">
        <v>201</v>
      </c>
      <c r="B41" s="352" t="s">
        <v>202</v>
      </c>
      <c r="C41" s="349" t="s">
        <v>533</v>
      </c>
      <c r="D41" s="350">
        <v>8540</v>
      </c>
      <c r="E41" s="468">
        <v>0.56000000000000005</v>
      </c>
      <c r="F41" s="468">
        <v>0.505</v>
      </c>
      <c r="G41" s="468">
        <v>0.45</v>
      </c>
      <c r="H41" s="468">
        <v>0.42</v>
      </c>
      <c r="I41" s="618">
        <v>0.12</v>
      </c>
      <c r="J41" s="343">
        <v>9387</v>
      </c>
      <c r="K41" s="619">
        <v>0.31</v>
      </c>
      <c r="L41" s="351">
        <f t="shared" si="1"/>
        <v>6477.03</v>
      </c>
      <c r="M41" s="351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НДС"),1.22,"")))</f>
        <v>3720.0240000000003</v>
      </c>
    </row>
    <row r="42" spans="1:13">
      <c r="A42" s="348" t="s">
        <v>203</v>
      </c>
      <c r="B42" s="352" t="s">
        <v>204</v>
      </c>
      <c r="C42" s="349" t="s">
        <v>533</v>
      </c>
      <c r="D42" s="350">
        <v>8540</v>
      </c>
      <c r="E42" s="468">
        <v>0.56000000000000005</v>
      </c>
      <c r="F42" s="468">
        <v>0.505</v>
      </c>
      <c r="G42" s="468">
        <v>0.45</v>
      </c>
      <c r="H42" s="468">
        <v>0.42</v>
      </c>
      <c r="I42" s="618">
        <v>0.12</v>
      </c>
      <c r="J42" s="343">
        <v>9387</v>
      </c>
      <c r="K42" s="619">
        <v>0.31</v>
      </c>
      <c r="L42" s="351">
        <f t="shared" si="1"/>
        <v>6477.03</v>
      </c>
      <c r="M42" s="351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НДС"),1.22,"")))</f>
        <v>3720.0240000000003</v>
      </c>
    </row>
    <row r="43" spans="1:13">
      <c r="A43" s="348" t="s">
        <v>205</v>
      </c>
      <c r="B43" s="352" t="s">
        <v>206</v>
      </c>
      <c r="C43" s="349" t="s">
        <v>533</v>
      </c>
      <c r="D43" s="350">
        <v>9937</v>
      </c>
      <c r="E43" s="468">
        <v>0.56000000000000005</v>
      </c>
      <c r="F43" s="468">
        <v>0.505</v>
      </c>
      <c r="G43" s="468">
        <v>0.45</v>
      </c>
      <c r="H43" s="468">
        <v>0.42</v>
      </c>
      <c r="I43" s="618">
        <v>0.12</v>
      </c>
      <c r="J43" s="343">
        <v>10931</v>
      </c>
      <c r="K43" s="619">
        <v>0.31</v>
      </c>
      <c r="L43" s="351">
        <f t="shared" si="1"/>
        <v>7542.3899999999994</v>
      </c>
      <c r="M43" s="351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НДС"),1.22,"")))</f>
        <v>4328.5571999999993</v>
      </c>
    </row>
    <row r="44" spans="1:13">
      <c r="A44" s="348" t="s">
        <v>207</v>
      </c>
      <c r="B44" s="352" t="s">
        <v>208</v>
      </c>
      <c r="C44" s="349" t="s">
        <v>533</v>
      </c>
      <c r="D44" s="350">
        <v>11208</v>
      </c>
      <c r="E44" s="468">
        <v>0.56000000000000005</v>
      </c>
      <c r="F44" s="468">
        <v>0.505</v>
      </c>
      <c r="G44" s="468">
        <v>0.45</v>
      </c>
      <c r="H44" s="468">
        <v>0.42</v>
      </c>
      <c r="I44" s="618">
        <v>0.12</v>
      </c>
      <c r="J44" s="343">
        <v>12317</v>
      </c>
      <c r="K44" s="619">
        <v>0.31</v>
      </c>
      <c r="L44" s="351">
        <f t="shared" si="1"/>
        <v>8498.73</v>
      </c>
      <c r="M44" s="351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НДС"),1.22,"")))</f>
        <v>4882.2048000000004</v>
      </c>
    </row>
    <row r="45" spans="1:13">
      <c r="A45" s="348" t="s">
        <v>209</v>
      </c>
      <c r="B45" s="352" t="s">
        <v>210</v>
      </c>
      <c r="C45" s="349" t="s">
        <v>533</v>
      </c>
      <c r="D45" s="350">
        <v>11997</v>
      </c>
      <c r="E45" s="468">
        <v>0.56000000000000005</v>
      </c>
      <c r="F45" s="468">
        <v>0.505</v>
      </c>
      <c r="G45" s="468">
        <v>0.45</v>
      </c>
      <c r="H45" s="468">
        <v>0.42</v>
      </c>
      <c r="I45" s="618">
        <v>0.12</v>
      </c>
      <c r="J45" s="343">
        <v>13199</v>
      </c>
      <c r="K45" s="619">
        <v>0.31</v>
      </c>
      <c r="L45" s="351">
        <f t="shared" si="1"/>
        <v>9107.31</v>
      </c>
      <c r="M45" s="351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НДС"),1.22,"")))</f>
        <v>5225.8932000000004</v>
      </c>
    </row>
    <row r="46" spans="1:13">
      <c r="A46" s="348" t="s">
        <v>211</v>
      </c>
      <c r="B46" s="352" t="s">
        <v>212</v>
      </c>
      <c r="C46" s="349" t="s">
        <v>533</v>
      </c>
      <c r="D46" s="350">
        <v>13394</v>
      </c>
      <c r="E46" s="468">
        <v>0.56000000000000005</v>
      </c>
      <c r="F46" s="468">
        <v>0.505</v>
      </c>
      <c r="G46" s="468">
        <v>0.45</v>
      </c>
      <c r="H46" s="468">
        <v>0.42</v>
      </c>
      <c r="I46" s="618">
        <v>0.12</v>
      </c>
      <c r="J46" s="343">
        <v>14742</v>
      </c>
      <c r="K46" s="619">
        <v>0.31</v>
      </c>
      <c r="L46" s="351">
        <f t="shared" si="1"/>
        <v>10171.98</v>
      </c>
      <c r="M46" s="351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НДС"),1.22,"")))</f>
        <v>5834.4263999999994</v>
      </c>
    </row>
    <row r="47" spans="1:13">
      <c r="A47" s="348" t="s">
        <v>213</v>
      </c>
      <c r="B47" s="352" t="s">
        <v>214</v>
      </c>
      <c r="C47" s="349" t="s">
        <v>533</v>
      </c>
      <c r="D47" s="350">
        <v>12502</v>
      </c>
      <c r="E47" s="468">
        <v>0.56000000000000005</v>
      </c>
      <c r="F47" s="468">
        <v>0.505</v>
      </c>
      <c r="G47" s="468">
        <v>0.45</v>
      </c>
      <c r="H47" s="468">
        <v>0.42</v>
      </c>
      <c r="I47" s="618">
        <v>0.12</v>
      </c>
      <c r="J47" s="343">
        <v>13766</v>
      </c>
      <c r="K47" s="619">
        <v>0.31</v>
      </c>
      <c r="L47" s="351">
        <f t="shared" si="1"/>
        <v>9498.5399999999991</v>
      </c>
      <c r="M47" s="351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НДС"),1.22,"")))</f>
        <v>5445.8711999999996</v>
      </c>
    </row>
    <row r="48" spans="1:13">
      <c r="A48" s="348" t="s">
        <v>215</v>
      </c>
      <c r="B48" s="352" t="s">
        <v>216</v>
      </c>
      <c r="C48" s="349" t="s">
        <v>533</v>
      </c>
      <c r="D48" s="350">
        <v>13984</v>
      </c>
      <c r="E48" s="468">
        <v>0.56000000000000005</v>
      </c>
      <c r="F48" s="468">
        <v>0.505</v>
      </c>
      <c r="G48" s="468">
        <v>0.45</v>
      </c>
      <c r="H48" s="468">
        <v>0.42</v>
      </c>
      <c r="I48" s="618">
        <v>0.12</v>
      </c>
      <c r="J48" s="343">
        <v>15388</v>
      </c>
      <c r="K48" s="619">
        <v>0.31</v>
      </c>
      <c r="L48" s="351">
        <f t="shared" si="1"/>
        <v>10617.72</v>
      </c>
      <c r="M48" s="351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НДС"),1.22,"")))</f>
        <v>6091.4304000000002</v>
      </c>
    </row>
    <row r="49" spans="1:13">
      <c r="A49" s="348" t="s">
        <v>217</v>
      </c>
      <c r="B49" s="349" t="s">
        <v>218</v>
      </c>
      <c r="C49" s="349" t="s">
        <v>533</v>
      </c>
      <c r="D49" s="350">
        <v>11997</v>
      </c>
      <c r="E49" s="468">
        <v>0.56000000000000005</v>
      </c>
      <c r="F49" s="468">
        <v>0.505</v>
      </c>
      <c r="G49" s="468">
        <v>0.45</v>
      </c>
      <c r="H49" s="468">
        <v>0.42</v>
      </c>
      <c r="I49" s="618">
        <v>0.12</v>
      </c>
      <c r="J49" s="343">
        <v>13199</v>
      </c>
      <c r="K49" s="619">
        <v>0.31</v>
      </c>
      <c r="L49" s="351">
        <f t="shared" si="1"/>
        <v>9107.31</v>
      </c>
      <c r="M49" s="351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НДС"),1.22,"")))</f>
        <v>5225.8932000000004</v>
      </c>
    </row>
    <row r="50" spans="1:13">
      <c r="A50" s="348" t="s">
        <v>219</v>
      </c>
      <c r="B50" s="349" t="s">
        <v>220</v>
      </c>
      <c r="C50" s="349" t="s">
        <v>533</v>
      </c>
      <c r="D50" s="350">
        <v>12502</v>
      </c>
      <c r="E50" s="468">
        <v>0.56000000000000005</v>
      </c>
      <c r="F50" s="468">
        <v>0.505</v>
      </c>
      <c r="G50" s="468">
        <v>0.45</v>
      </c>
      <c r="H50" s="468">
        <v>0.42</v>
      </c>
      <c r="I50" s="618">
        <v>0.12</v>
      </c>
      <c r="J50" s="343">
        <v>13766</v>
      </c>
      <c r="K50" s="619">
        <v>0.31</v>
      </c>
      <c r="L50" s="351">
        <f t="shared" si="1"/>
        <v>9498.5399999999991</v>
      </c>
      <c r="M50" s="351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НДС"),1.22,"")))</f>
        <v>5445.8711999999996</v>
      </c>
    </row>
    <row r="51" spans="1:13">
      <c r="A51" s="348" t="s">
        <v>221</v>
      </c>
      <c r="B51" s="349" t="s">
        <v>222</v>
      </c>
      <c r="C51" s="349" t="s">
        <v>533</v>
      </c>
      <c r="D51" s="350">
        <v>13984</v>
      </c>
      <c r="E51" s="468">
        <v>0.56000000000000005</v>
      </c>
      <c r="F51" s="468">
        <v>0.505</v>
      </c>
      <c r="G51" s="468">
        <v>0.45</v>
      </c>
      <c r="H51" s="468">
        <v>0.42</v>
      </c>
      <c r="I51" s="618">
        <v>0.12</v>
      </c>
      <c r="J51" s="343">
        <v>15388</v>
      </c>
      <c r="K51" s="619">
        <v>0.31</v>
      </c>
      <c r="L51" s="351">
        <f t="shared" si="1"/>
        <v>10617.72</v>
      </c>
      <c r="M51" s="351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НДС"),1.22,"")))</f>
        <v>6091.4304000000002</v>
      </c>
    </row>
    <row r="52" spans="1:13">
      <c r="A52" s="348" t="s">
        <v>223</v>
      </c>
      <c r="B52" s="349" t="s">
        <v>224</v>
      </c>
      <c r="C52" s="349" t="s">
        <v>533</v>
      </c>
      <c r="D52" s="350">
        <v>12502</v>
      </c>
      <c r="E52" s="468">
        <v>0.56000000000000005</v>
      </c>
      <c r="F52" s="468">
        <v>0.505</v>
      </c>
      <c r="G52" s="468">
        <v>0.45</v>
      </c>
      <c r="H52" s="468">
        <v>0.42</v>
      </c>
      <c r="I52" s="618">
        <v>0.12</v>
      </c>
      <c r="J52" s="343">
        <v>13766</v>
      </c>
      <c r="K52" s="619">
        <v>0.31</v>
      </c>
      <c r="L52" s="351">
        <f t="shared" si="1"/>
        <v>9498.5399999999991</v>
      </c>
      <c r="M52" s="351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НДС"),1.22,"")))</f>
        <v>5445.8711999999996</v>
      </c>
    </row>
    <row r="53" spans="1:13">
      <c r="A53" s="348" t="s">
        <v>225</v>
      </c>
      <c r="B53" s="349" t="s">
        <v>226</v>
      </c>
      <c r="C53" s="349" t="s">
        <v>533</v>
      </c>
      <c r="D53" s="350">
        <v>13984</v>
      </c>
      <c r="E53" s="468">
        <v>0.56000000000000005</v>
      </c>
      <c r="F53" s="468">
        <v>0.505</v>
      </c>
      <c r="G53" s="468">
        <v>0.45</v>
      </c>
      <c r="H53" s="468">
        <v>0.42</v>
      </c>
      <c r="I53" s="618">
        <v>0.12</v>
      </c>
      <c r="J53" s="343">
        <v>15388</v>
      </c>
      <c r="K53" s="619">
        <v>0.31</v>
      </c>
      <c r="L53" s="351">
        <f t="shared" si="1"/>
        <v>10617.72</v>
      </c>
      <c r="M53" s="351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НДС"),1.22,"")))</f>
        <v>6091.4304000000002</v>
      </c>
    </row>
    <row r="54" spans="1:13">
      <c r="A54" s="348" t="s">
        <v>227</v>
      </c>
      <c r="B54" s="352" t="s">
        <v>228</v>
      </c>
      <c r="C54" s="349" t="s">
        <v>533</v>
      </c>
      <c r="D54" s="350">
        <v>8555</v>
      </c>
      <c r="E54" s="468">
        <v>0.56000000000000005</v>
      </c>
      <c r="F54" s="468">
        <v>0.505</v>
      </c>
      <c r="G54" s="468">
        <v>0.45</v>
      </c>
      <c r="H54" s="468">
        <v>0.42</v>
      </c>
      <c r="I54" s="618">
        <v>0.12</v>
      </c>
      <c r="J54" s="343">
        <v>9403</v>
      </c>
      <c r="K54" s="619">
        <v>0.31</v>
      </c>
      <c r="L54" s="351">
        <f t="shared" si="1"/>
        <v>6488.07</v>
      </c>
      <c r="M54" s="351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НДС"),1.22,"")))</f>
        <v>3726.5580000000004</v>
      </c>
    </row>
    <row r="55" spans="1:13">
      <c r="A55" s="348" t="s">
        <v>229</v>
      </c>
      <c r="B55" s="352" t="s">
        <v>230</v>
      </c>
      <c r="C55" s="349" t="s">
        <v>533</v>
      </c>
      <c r="D55" s="350">
        <v>9783</v>
      </c>
      <c r="E55" s="468">
        <v>0.56000000000000005</v>
      </c>
      <c r="F55" s="468">
        <v>0.505</v>
      </c>
      <c r="G55" s="468">
        <v>0.45</v>
      </c>
      <c r="H55" s="468">
        <v>0.42</v>
      </c>
      <c r="I55" s="618">
        <v>0.12</v>
      </c>
      <c r="J55" s="343">
        <v>10773</v>
      </c>
      <c r="K55" s="619">
        <v>0.31</v>
      </c>
      <c r="L55" s="351">
        <f t="shared" si="1"/>
        <v>7433.369999999999</v>
      </c>
      <c r="M55" s="351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НДС"),1.22,"")))</f>
        <v>4261.4748</v>
      </c>
    </row>
    <row r="56" spans="1:13">
      <c r="A56" s="348" t="s">
        <v>231</v>
      </c>
      <c r="B56" s="352" t="s">
        <v>232</v>
      </c>
      <c r="C56" s="349" t="s">
        <v>533</v>
      </c>
      <c r="D56" s="350">
        <v>9783</v>
      </c>
      <c r="E56" s="468">
        <v>0.56000000000000005</v>
      </c>
      <c r="F56" s="468">
        <v>0.505</v>
      </c>
      <c r="G56" s="468">
        <v>0.45</v>
      </c>
      <c r="H56" s="468">
        <v>0.42</v>
      </c>
      <c r="I56" s="618">
        <v>0.12</v>
      </c>
      <c r="J56" s="343">
        <v>10773</v>
      </c>
      <c r="K56" s="619">
        <v>0.31</v>
      </c>
      <c r="L56" s="351">
        <f t="shared" si="1"/>
        <v>7433.369999999999</v>
      </c>
      <c r="M56" s="351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НДС"),1.22,"")))</f>
        <v>4261.4748</v>
      </c>
    </row>
    <row r="57" spans="1:13">
      <c r="A57" s="348" t="s">
        <v>233</v>
      </c>
      <c r="B57" s="352" t="s">
        <v>234</v>
      </c>
      <c r="C57" s="349" t="s">
        <v>533</v>
      </c>
      <c r="D57" s="350">
        <v>10808</v>
      </c>
      <c r="E57" s="468">
        <v>0.56000000000000005</v>
      </c>
      <c r="F57" s="468">
        <v>0.505</v>
      </c>
      <c r="G57" s="468">
        <v>0.45</v>
      </c>
      <c r="H57" s="468">
        <v>0.42</v>
      </c>
      <c r="I57" s="618">
        <v>0.12</v>
      </c>
      <c r="J57" s="343">
        <v>11891</v>
      </c>
      <c r="K57" s="619">
        <v>0.31</v>
      </c>
      <c r="L57" s="351">
        <f t="shared" si="1"/>
        <v>8204.7899999999991</v>
      </c>
      <c r="M57" s="351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НДС"),1.22,"")))</f>
        <v>4707.9647999999997</v>
      </c>
    </row>
    <row r="58" spans="1:13">
      <c r="A58" s="348" t="s">
        <v>235</v>
      </c>
      <c r="B58" s="352" t="s">
        <v>236</v>
      </c>
      <c r="C58" s="349" t="s">
        <v>533</v>
      </c>
      <c r="D58" s="350">
        <v>9900</v>
      </c>
      <c r="E58" s="468">
        <v>0.56000000000000005</v>
      </c>
      <c r="F58" s="468">
        <v>0.505</v>
      </c>
      <c r="G58" s="468">
        <v>0.45</v>
      </c>
      <c r="H58" s="468">
        <v>0.42</v>
      </c>
      <c r="I58" s="618">
        <v>0.12</v>
      </c>
      <c r="J58" s="343">
        <v>10883</v>
      </c>
      <c r="K58" s="619">
        <v>0.31</v>
      </c>
      <c r="L58" s="351">
        <f t="shared" si="1"/>
        <v>7509.2699999999995</v>
      </c>
      <c r="M58" s="351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НДС"),1.22,"")))</f>
        <v>4312.4399999999996</v>
      </c>
    </row>
    <row r="59" spans="1:13">
      <c r="A59" s="348" t="s">
        <v>237</v>
      </c>
      <c r="B59" s="352" t="s">
        <v>238</v>
      </c>
      <c r="C59" s="349" t="s">
        <v>533</v>
      </c>
      <c r="D59" s="350">
        <v>9900</v>
      </c>
      <c r="E59" s="468">
        <v>0.56000000000000005</v>
      </c>
      <c r="F59" s="468">
        <v>0.505</v>
      </c>
      <c r="G59" s="468">
        <v>0.45</v>
      </c>
      <c r="H59" s="468">
        <v>0.42</v>
      </c>
      <c r="I59" s="618">
        <v>0.12</v>
      </c>
      <c r="J59" s="343">
        <v>10883</v>
      </c>
      <c r="K59" s="619">
        <v>0.31</v>
      </c>
      <c r="L59" s="351">
        <f t="shared" si="1"/>
        <v>7509.2699999999995</v>
      </c>
      <c r="M59" s="351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НДС"),1.22,"")))</f>
        <v>4312.4399999999996</v>
      </c>
    </row>
    <row r="60" spans="1:13">
      <c r="A60" s="348" t="s">
        <v>239</v>
      </c>
      <c r="B60" s="352" t="s">
        <v>240</v>
      </c>
      <c r="C60" s="349" t="s">
        <v>533</v>
      </c>
      <c r="D60" s="350">
        <v>11647</v>
      </c>
      <c r="E60" s="468">
        <v>0.56000000000000005</v>
      </c>
      <c r="F60" s="468">
        <v>0.505</v>
      </c>
      <c r="G60" s="468">
        <v>0.45</v>
      </c>
      <c r="H60" s="468">
        <v>0.42</v>
      </c>
      <c r="I60" s="618">
        <v>0.12</v>
      </c>
      <c r="J60" s="343">
        <v>12821</v>
      </c>
      <c r="K60" s="619">
        <v>0.31</v>
      </c>
      <c r="L60" s="351">
        <f t="shared" si="1"/>
        <v>8846.49</v>
      </c>
      <c r="M60" s="351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НДС"),1.22,"")))</f>
        <v>5073.4332000000004</v>
      </c>
    </row>
    <row r="61" spans="1:13">
      <c r="A61" s="348" t="s">
        <v>241</v>
      </c>
      <c r="B61" s="352" t="s">
        <v>242</v>
      </c>
      <c r="C61" s="349" t="s">
        <v>533</v>
      </c>
      <c r="D61" s="350">
        <v>13275</v>
      </c>
      <c r="E61" s="468">
        <v>0.56000000000000005</v>
      </c>
      <c r="F61" s="468">
        <v>0.505</v>
      </c>
      <c r="G61" s="468">
        <v>0.45</v>
      </c>
      <c r="H61" s="468">
        <v>0.42</v>
      </c>
      <c r="I61" s="618">
        <v>0.12</v>
      </c>
      <c r="J61" s="343">
        <v>14600</v>
      </c>
      <c r="K61" s="619">
        <v>0.31</v>
      </c>
      <c r="L61" s="351">
        <f t="shared" si="1"/>
        <v>10074</v>
      </c>
      <c r="M61" s="351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НДС"),1.22,"")))</f>
        <v>5782.59</v>
      </c>
    </row>
    <row r="62" spans="1:13">
      <c r="A62" s="348" t="s">
        <v>243</v>
      </c>
      <c r="B62" s="352" t="s">
        <v>244</v>
      </c>
      <c r="C62" s="349" t="s">
        <v>533</v>
      </c>
      <c r="D62" s="350">
        <v>13781</v>
      </c>
      <c r="E62" s="468">
        <v>0.56000000000000005</v>
      </c>
      <c r="F62" s="468">
        <v>0.505</v>
      </c>
      <c r="G62" s="468">
        <v>0.45</v>
      </c>
      <c r="H62" s="468">
        <v>0.42</v>
      </c>
      <c r="I62" s="618">
        <v>0.12</v>
      </c>
      <c r="J62" s="343">
        <v>15167</v>
      </c>
      <c r="K62" s="619">
        <v>0.31</v>
      </c>
      <c r="L62" s="351">
        <f t="shared" si="1"/>
        <v>10465.23</v>
      </c>
      <c r="M62" s="351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НДС"),1.22,"")))</f>
        <v>6003.0036</v>
      </c>
    </row>
    <row r="63" spans="1:13">
      <c r="A63" s="348" t="s">
        <v>245</v>
      </c>
      <c r="B63" s="352" t="s">
        <v>246</v>
      </c>
      <c r="C63" s="349" t="s">
        <v>533</v>
      </c>
      <c r="D63" s="350">
        <v>14662</v>
      </c>
      <c r="E63" s="468">
        <v>0.56000000000000005</v>
      </c>
      <c r="F63" s="468">
        <v>0.505</v>
      </c>
      <c r="G63" s="468">
        <v>0.45</v>
      </c>
      <c r="H63" s="468">
        <v>0.42</v>
      </c>
      <c r="I63" s="618">
        <v>0.12</v>
      </c>
      <c r="J63" s="343">
        <v>16128</v>
      </c>
      <c r="K63" s="619">
        <v>0.31</v>
      </c>
      <c r="L63" s="351">
        <f t="shared" si="1"/>
        <v>11128.32</v>
      </c>
      <c r="M63" s="351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НДС"),1.22,"")))</f>
        <v>6386.7671999999993</v>
      </c>
    </row>
    <row r="64" spans="1:13">
      <c r="A64" s="348" t="s">
        <v>247</v>
      </c>
      <c r="B64" s="352" t="s">
        <v>248</v>
      </c>
      <c r="C64" s="349" t="s">
        <v>533</v>
      </c>
      <c r="D64" s="350">
        <v>13706</v>
      </c>
      <c r="E64" s="468">
        <v>0.56000000000000005</v>
      </c>
      <c r="F64" s="468">
        <v>0.505</v>
      </c>
      <c r="G64" s="468">
        <v>0.45</v>
      </c>
      <c r="H64" s="468">
        <v>0.42</v>
      </c>
      <c r="I64" s="618">
        <v>0.12</v>
      </c>
      <c r="J64" s="343">
        <v>15089</v>
      </c>
      <c r="K64" s="619">
        <v>0.31</v>
      </c>
      <c r="L64" s="351">
        <f t="shared" si="1"/>
        <v>10411.41</v>
      </c>
      <c r="M64" s="351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НДС"),1.22,"")))</f>
        <v>5970.3335999999999</v>
      </c>
    </row>
    <row r="65" spans="1:13">
      <c r="A65" s="348" t="s">
        <v>249</v>
      </c>
      <c r="B65" s="352" t="s">
        <v>250</v>
      </c>
      <c r="C65" s="349" t="s">
        <v>533</v>
      </c>
      <c r="D65" s="350">
        <v>15191</v>
      </c>
      <c r="E65" s="468">
        <v>0.56000000000000005</v>
      </c>
      <c r="F65" s="468">
        <v>0.505</v>
      </c>
      <c r="G65" s="468">
        <v>0.45</v>
      </c>
      <c r="H65" s="468">
        <v>0.42</v>
      </c>
      <c r="I65" s="618">
        <v>0.12</v>
      </c>
      <c r="J65" s="343">
        <v>16711</v>
      </c>
      <c r="K65" s="619">
        <v>0.31</v>
      </c>
      <c r="L65" s="351">
        <f t="shared" si="1"/>
        <v>11530.589999999998</v>
      </c>
      <c r="M65" s="351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НДС"),1.22,"")))</f>
        <v>6617.1995999999999</v>
      </c>
    </row>
    <row r="66" spans="1:13">
      <c r="A66" s="348" t="s">
        <v>251</v>
      </c>
      <c r="B66" s="349" t="s">
        <v>252</v>
      </c>
      <c r="C66" s="349" t="s">
        <v>533</v>
      </c>
      <c r="D66" s="350">
        <v>13781</v>
      </c>
      <c r="E66" s="468">
        <v>0.56000000000000005</v>
      </c>
      <c r="F66" s="468">
        <v>0.505</v>
      </c>
      <c r="G66" s="468">
        <v>0.45</v>
      </c>
      <c r="H66" s="468">
        <v>0.42</v>
      </c>
      <c r="I66" s="618">
        <v>0.12</v>
      </c>
      <c r="J66" s="343">
        <v>15167</v>
      </c>
      <c r="K66" s="619">
        <v>0.31</v>
      </c>
      <c r="L66" s="351">
        <f t="shared" si="1"/>
        <v>10465.23</v>
      </c>
      <c r="M66" s="351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НДС"),1.22,"")))</f>
        <v>6003.0036</v>
      </c>
    </row>
    <row r="67" spans="1:13">
      <c r="A67" s="348" t="s">
        <v>253</v>
      </c>
      <c r="B67" s="349" t="s">
        <v>254</v>
      </c>
      <c r="C67" s="349" t="s">
        <v>533</v>
      </c>
      <c r="D67" s="350">
        <v>13706</v>
      </c>
      <c r="E67" s="468">
        <v>0.56000000000000005</v>
      </c>
      <c r="F67" s="468">
        <v>0.505</v>
      </c>
      <c r="G67" s="468">
        <v>0.45</v>
      </c>
      <c r="H67" s="468">
        <v>0.42</v>
      </c>
      <c r="I67" s="618">
        <v>0.12</v>
      </c>
      <c r="J67" s="343">
        <v>15089</v>
      </c>
      <c r="K67" s="619">
        <v>0.31</v>
      </c>
      <c r="L67" s="351">
        <f t="shared" si="1"/>
        <v>10411.41</v>
      </c>
      <c r="M67" s="351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НДС"),1.22,"")))</f>
        <v>5970.3335999999999</v>
      </c>
    </row>
    <row r="68" spans="1:13">
      <c r="A68" s="348" t="s">
        <v>255</v>
      </c>
      <c r="B68" s="349" t="s">
        <v>256</v>
      </c>
      <c r="C68" s="349" t="s">
        <v>533</v>
      </c>
      <c r="D68" s="350">
        <v>15191</v>
      </c>
      <c r="E68" s="468">
        <v>0.56000000000000005</v>
      </c>
      <c r="F68" s="468">
        <v>0.505</v>
      </c>
      <c r="G68" s="468">
        <v>0.45</v>
      </c>
      <c r="H68" s="468">
        <v>0.42</v>
      </c>
      <c r="I68" s="618">
        <v>0.12</v>
      </c>
      <c r="J68" s="343">
        <v>16711</v>
      </c>
      <c r="K68" s="619">
        <v>0.31</v>
      </c>
      <c r="L68" s="351">
        <f t="shared" si="1"/>
        <v>11530.589999999998</v>
      </c>
      <c r="M68" s="351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НДС"),1.22,"")))</f>
        <v>6617.1995999999999</v>
      </c>
    </row>
    <row r="69" spans="1:13">
      <c r="A69" s="348" t="s">
        <v>257</v>
      </c>
      <c r="B69" s="349" t="s">
        <v>258</v>
      </c>
      <c r="C69" s="349" t="s">
        <v>533</v>
      </c>
      <c r="D69" s="350">
        <v>13706</v>
      </c>
      <c r="E69" s="468">
        <v>0.56000000000000005</v>
      </c>
      <c r="F69" s="468">
        <v>0.505</v>
      </c>
      <c r="G69" s="468">
        <v>0.45</v>
      </c>
      <c r="H69" s="468">
        <v>0.42</v>
      </c>
      <c r="I69" s="618">
        <v>0.12</v>
      </c>
      <c r="J69" s="343">
        <v>15089</v>
      </c>
      <c r="K69" s="619">
        <v>0.31</v>
      </c>
      <c r="L69" s="351">
        <f t="shared" si="1"/>
        <v>10411.41</v>
      </c>
      <c r="M69" s="351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НДС"),1.22,"")))</f>
        <v>5970.3335999999999</v>
      </c>
    </row>
    <row r="70" spans="1:13">
      <c r="A70" s="348" t="s">
        <v>259</v>
      </c>
      <c r="B70" s="349" t="s">
        <v>260</v>
      </c>
      <c r="C70" s="349" t="s">
        <v>533</v>
      </c>
      <c r="D70" s="350">
        <v>15191</v>
      </c>
      <c r="E70" s="468">
        <v>0.56000000000000005</v>
      </c>
      <c r="F70" s="468">
        <v>0.505</v>
      </c>
      <c r="G70" s="468">
        <v>0.45</v>
      </c>
      <c r="H70" s="468">
        <v>0.42</v>
      </c>
      <c r="I70" s="618">
        <v>0.12</v>
      </c>
      <c r="J70" s="343">
        <v>16711</v>
      </c>
      <c r="K70" s="619">
        <v>0.31</v>
      </c>
      <c r="L70" s="351">
        <f t="shared" si="1"/>
        <v>11530.589999999998</v>
      </c>
      <c r="M70" s="351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НДС"),1.22,"")))</f>
        <v>6617.1995999999999</v>
      </c>
    </row>
    <row r="71" spans="1:13">
      <c r="A71" s="348" t="s">
        <v>261</v>
      </c>
      <c r="B71" s="349" t="s">
        <v>262</v>
      </c>
      <c r="C71" s="349" t="s">
        <v>263</v>
      </c>
      <c r="D71" s="350">
        <v>31315</v>
      </c>
      <c r="E71" s="468">
        <v>0.66400000000000003</v>
      </c>
      <c r="F71" s="468">
        <v>0.61599999999999999</v>
      </c>
      <c r="G71" s="468">
        <v>0.52</v>
      </c>
      <c r="H71" s="468">
        <v>0.47</v>
      </c>
      <c r="I71" s="618">
        <v>0.12</v>
      </c>
      <c r="J71" s="343">
        <v>31957</v>
      </c>
      <c r="K71" s="619">
        <v>0.43</v>
      </c>
      <c r="L71" s="351">
        <f t="shared" ref="L71:L131" si="2">J71*(1-K71)</f>
        <v>18215.490000000002</v>
      </c>
      <c r="M71" s="351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НДС"),1.22,"")))</f>
        <v>10581.964800000002</v>
      </c>
    </row>
    <row r="72" spans="1:13">
      <c r="A72" s="348" t="s">
        <v>264</v>
      </c>
      <c r="B72" s="349" t="s">
        <v>265</v>
      </c>
      <c r="C72" s="349" t="s">
        <v>263</v>
      </c>
      <c r="D72" s="350">
        <v>34818</v>
      </c>
      <c r="E72" s="468">
        <v>0.66400000000000003</v>
      </c>
      <c r="F72" s="468">
        <v>0.61599999999999999</v>
      </c>
      <c r="G72" s="468">
        <v>0.52</v>
      </c>
      <c r="H72" s="468">
        <v>0.47</v>
      </c>
      <c r="I72" s="618">
        <v>0.12</v>
      </c>
      <c r="J72" s="343">
        <v>35532</v>
      </c>
      <c r="K72" s="619">
        <v>0.43</v>
      </c>
      <c r="L72" s="351">
        <f t="shared" si="2"/>
        <v>20253.240000000002</v>
      </c>
      <c r="M72" s="351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НДС"),1.22,"")))</f>
        <v>11765.698560000001</v>
      </c>
    </row>
    <row r="73" spans="1:13">
      <c r="A73" s="348" t="s">
        <v>266</v>
      </c>
      <c r="B73" s="349" t="s">
        <v>267</v>
      </c>
      <c r="C73" s="349" t="s">
        <v>263</v>
      </c>
      <c r="D73" s="350">
        <v>45165</v>
      </c>
      <c r="E73" s="468">
        <v>0.66400000000000003</v>
      </c>
      <c r="F73" s="468">
        <v>0.61599999999999999</v>
      </c>
      <c r="G73" s="468">
        <v>0.52</v>
      </c>
      <c r="H73" s="468">
        <v>0.47</v>
      </c>
      <c r="I73" s="618">
        <v>0.12</v>
      </c>
      <c r="J73" s="343">
        <v>46085</v>
      </c>
      <c r="K73" s="619">
        <v>0.43</v>
      </c>
      <c r="L73" s="351">
        <f t="shared" si="2"/>
        <v>26268.450000000004</v>
      </c>
      <c r="M73" s="351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НДС"),1.22,"")))</f>
        <v>15262.156800000001</v>
      </c>
    </row>
    <row r="74" spans="1:13">
      <c r="A74" s="348" t="s">
        <v>268</v>
      </c>
      <c r="B74" s="349" t="s">
        <v>269</v>
      </c>
      <c r="C74" s="349" t="s">
        <v>263</v>
      </c>
      <c r="D74" s="350">
        <v>50907</v>
      </c>
      <c r="E74" s="468">
        <v>0.66400000000000003</v>
      </c>
      <c r="F74" s="468">
        <v>0.61599999999999999</v>
      </c>
      <c r="G74" s="468">
        <v>0.52</v>
      </c>
      <c r="H74" s="468">
        <v>0.47</v>
      </c>
      <c r="I74" s="618">
        <v>0.12</v>
      </c>
      <c r="J74" s="343">
        <v>51944</v>
      </c>
      <c r="K74" s="619">
        <v>0.43</v>
      </c>
      <c r="L74" s="351">
        <f t="shared" si="2"/>
        <v>29608.080000000002</v>
      </c>
      <c r="M74" s="351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НДС"),1.22,"")))</f>
        <v>17202.493440000002</v>
      </c>
    </row>
    <row r="75" spans="1:13">
      <c r="A75" s="348" t="s">
        <v>270</v>
      </c>
      <c r="B75" s="349" t="s">
        <v>271</v>
      </c>
      <c r="C75" s="349" t="s">
        <v>263</v>
      </c>
      <c r="D75" s="350">
        <v>57135</v>
      </c>
      <c r="E75" s="468">
        <v>0.66400000000000003</v>
      </c>
      <c r="F75" s="468">
        <v>0.61599999999999999</v>
      </c>
      <c r="G75" s="468">
        <v>0.52</v>
      </c>
      <c r="H75" s="468">
        <v>0.47</v>
      </c>
      <c r="I75" s="618">
        <v>0.12</v>
      </c>
      <c r="J75" s="343">
        <v>58259</v>
      </c>
      <c r="K75" s="619">
        <v>0.43</v>
      </c>
      <c r="L75" s="351">
        <f t="shared" si="2"/>
        <v>33207.630000000005</v>
      </c>
      <c r="M75" s="351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НДС"),1.22,"")))</f>
        <v>19307.0592</v>
      </c>
    </row>
    <row r="76" spans="1:13">
      <c r="A76" s="348" t="s">
        <v>272</v>
      </c>
      <c r="B76" s="349" t="s">
        <v>273</v>
      </c>
      <c r="C76" s="349" t="s">
        <v>263</v>
      </c>
      <c r="D76" s="350">
        <v>63500</v>
      </c>
      <c r="E76" s="468">
        <v>0.66400000000000003</v>
      </c>
      <c r="F76" s="468">
        <v>0.61599999999999999</v>
      </c>
      <c r="G76" s="468">
        <v>0.52</v>
      </c>
      <c r="H76" s="468">
        <v>0.47</v>
      </c>
      <c r="I76" s="618">
        <v>0.12</v>
      </c>
      <c r="J76" s="343">
        <v>64796</v>
      </c>
      <c r="K76" s="619">
        <v>0.43</v>
      </c>
      <c r="L76" s="351">
        <f t="shared" si="2"/>
        <v>36933.72</v>
      </c>
      <c r="M76" s="351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НДС"),1.22,"")))</f>
        <v>21457.920000000002</v>
      </c>
    </row>
    <row r="77" spans="1:13">
      <c r="A77" s="348" t="s">
        <v>274</v>
      </c>
      <c r="B77" s="349" t="s">
        <v>275</v>
      </c>
      <c r="C77" s="349" t="s">
        <v>263</v>
      </c>
      <c r="D77" s="350">
        <v>69876</v>
      </c>
      <c r="E77" s="468">
        <v>0.66400000000000003</v>
      </c>
      <c r="F77" s="468">
        <v>0.61599999999999999</v>
      </c>
      <c r="G77" s="468">
        <v>0.52</v>
      </c>
      <c r="H77" s="468">
        <v>0.47</v>
      </c>
      <c r="I77" s="618">
        <v>0.12</v>
      </c>
      <c r="J77" s="343">
        <v>71300</v>
      </c>
      <c r="K77" s="619">
        <v>0.43</v>
      </c>
      <c r="L77" s="351">
        <f t="shared" si="2"/>
        <v>40641.000000000007</v>
      </c>
      <c r="M77" s="351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НДС"),1.22,"")))</f>
        <v>23612.497920000002</v>
      </c>
    </row>
    <row r="78" spans="1:13">
      <c r="A78" s="348" t="s">
        <v>1682</v>
      </c>
      <c r="B78" s="349" t="s">
        <v>1382</v>
      </c>
      <c r="C78" s="349" t="s">
        <v>263</v>
      </c>
      <c r="D78" s="350">
        <v>81147</v>
      </c>
      <c r="E78" s="468">
        <v>0.66400000000000003</v>
      </c>
      <c r="F78" s="468">
        <v>0.61599999999999999</v>
      </c>
      <c r="G78" s="468">
        <v>0.52</v>
      </c>
      <c r="H78" s="468">
        <v>0.47</v>
      </c>
      <c r="I78" s="618">
        <v>0.12</v>
      </c>
      <c r="J78" s="343">
        <v>82965</v>
      </c>
      <c r="K78" s="619">
        <v>0.43</v>
      </c>
      <c r="L78" s="351">
        <f t="shared" ref="L78:L80" si="3">J78*(1-K78)</f>
        <v>47290.05</v>
      </c>
      <c r="M78" s="351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НДС"),1.22,"")))</f>
        <v>27421.194240000001</v>
      </c>
    </row>
    <row r="79" spans="1:13">
      <c r="A79" s="348" t="s">
        <v>1683</v>
      </c>
      <c r="B79" s="349" t="s">
        <v>1383</v>
      </c>
      <c r="C79" s="349" t="s">
        <v>263</v>
      </c>
      <c r="D79" s="350">
        <v>106808</v>
      </c>
      <c r="E79" s="468">
        <v>0.66400000000000003</v>
      </c>
      <c r="F79" s="468">
        <v>0.61599999999999999</v>
      </c>
      <c r="G79" s="468">
        <v>0.52</v>
      </c>
      <c r="H79" s="468">
        <v>0.47</v>
      </c>
      <c r="I79" s="618">
        <v>0.12</v>
      </c>
      <c r="J79" s="343">
        <v>109200</v>
      </c>
      <c r="K79" s="619">
        <v>0.43</v>
      </c>
      <c r="L79" s="351">
        <f t="shared" si="3"/>
        <v>62244.000000000007</v>
      </c>
      <c r="M79" s="351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НДС"),1.22,"")))</f>
        <v>36092.559360000007</v>
      </c>
    </row>
    <row r="80" spans="1:13">
      <c r="A80" s="348" t="s">
        <v>1684</v>
      </c>
      <c r="B80" s="349" t="s">
        <v>1384</v>
      </c>
      <c r="C80" s="349" t="s">
        <v>263</v>
      </c>
      <c r="D80" s="350">
        <v>111868</v>
      </c>
      <c r="E80" s="468">
        <v>0.66400000000000003</v>
      </c>
      <c r="F80" s="468">
        <v>0.61599999999999999</v>
      </c>
      <c r="G80" s="468">
        <v>0.52</v>
      </c>
      <c r="H80" s="468">
        <v>0.47</v>
      </c>
      <c r="I80" s="618">
        <v>0.12</v>
      </c>
      <c r="J80" s="343">
        <v>114374</v>
      </c>
      <c r="K80" s="619">
        <v>0.43</v>
      </c>
      <c r="L80" s="351">
        <f t="shared" si="3"/>
        <v>65193.180000000008</v>
      </c>
      <c r="M80" s="351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НДС"),1.22,"")))</f>
        <v>37802.434560000002</v>
      </c>
    </row>
    <row r="81" spans="1:13">
      <c r="A81" s="348" t="s">
        <v>276</v>
      </c>
      <c r="B81" s="349" t="s">
        <v>277</v>
      </c>
      <c r="C81" s="349" t="s">
        <v>263</v>
      </c>
      <c r="D81" s="350">
        <v>34305</v>
      </c>
      <c r="E81" s="468">
        <v>0.66400000000000003</v>
      </c>
      <c r="F81" s="468">
        <v>0.61599999999999999</v>
      </c>
      <c r="G81" s="468">
        <v>0.52</v>
      </c>
      <c r="H81" s="468">
        <v>0.47</v>
      </c>
      <c r="I81" s="618">
        <v>0.12</v>
      </c>
      <c r="J81" s="343">
        <v>35753</v>
      </c>
      <c r="K81" s="619">
        <v>0.43</v>
      </c>
      <c r="L81" s="351">
        <f t="shared" si="2"/>
        <v>20379.210000000003</v>
      </c>
      <c r="M81" s="351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НДС"),1.22,"")))</f>
        <v>11592.345600000001</v>
      </c>
    </row>
    <row r="82" spans="1:13">
      <c r="A82" s="348" t="s">
        <v>278</v>
      </c>
      <c r="B82" s="349" t="s">
        <v>279</v>
      </c>
      <c r="C82" s="349" t="s">
        <v>263</v>
      </c>
      <c r="D82" s="350">
        <v>38134</v>
      </c>
      <c r="E82" s="468">
        <v>0.66400000000000003</v>
      </c>
      <c r="F82" s="468">
        <v>0.61599999999999999</v>
      </c>
      <c r="G82" s="468">
        <v>0.52</v>
      </c>
      <c r="H82" s="468">
        <v>0.47</v>
      </c>
      <c r="I82" s="618">
        <v>0.12</v>
      </c>
      <c r="J82" s="343">
        <v>39753</v>
      </c>
      <c r="K82" s="619">
        <v>0.43</v>
      </c>
      <c r="L82" s="351">
        <f t="shared" si="2"/>
        <v>22659.210000000003</v>
      </c>
      <c r="M82" s="351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НДС"),1.22,"")))</f>
        <v>12886.24128</v>
      </c>
    </row>
    <row r="83" spans="1:13">
      <c r="A83" s="348" t="s">
        <v>280</v>
      </c>
      <c r="B83" s="349" t="s">
        <v>281</v>
      </c>
      <c r="C83" s="349" t="s">
        <v>263</v>
      </c>
      <c r="D83" s="350">
        <v>50649</v>
      </c>
      <c r="E83" s="468">
        <v>0.66400000000000003</v>
      </c>
      <c r="F83" s="468">
        <v>0.61599999999999999</v>
      </c>
      <c r="G83" s="468">
        <v>0.52</v>
      </c>
      <c r="H83" s="468">
        <v>0.47</v>
      </c>
      <c r="I83" s="618">
        <v>0.12</v>
      </c>
      <c r="J83" s="343">
        <v>52794</v>
      </c>
      <c r="K83" s="619">
        <v>0.43</v>
      </c>
      <c r="L83" s="351">
        <f t="shared" si="2"/>
        <v>30092.58</v>
      </c>
      <c r="M83" s="351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НДС"),1.22,"")))</f>
        <v>17115.310079999999</v>
      </c>
    </row>
    <row r="84" spans="1:13">
      <c r="A84" s="348" t="s">
        <v>282</v>
      </c>
      <c r="B84" s="349" t="s">
        <v>283</v>
      </c>
      <c r="C84" s="349" t="s">
        <v>263</v>
      </c>
      <c r="D84" s="350">
        <v>56497</v>
      </c>
      <c r="E84" s="468">
        <v>0.66400000000000003</v>
      </c>
      <c r="F84" s="468">
        <v>0.61599999999999999</v>
      </c>
      <c r="G84" s="468">
        <v>0.52</v>
      </c>
      <c r="H84" s="468">
        <v>0.47</v>
      </c>
      <c r="I84" s="618">
        <v>0.12</v>
      </c>
      <c r="J84" s="343">
        <v>58889</v>
      </c>
      <c r="K84" s="619">
        <v>0.43</v>
      </c>
      <c r="L84" s="351">
        <f t="shared" si="2"/>
        <v>33566.730000000003</v>
      </c>
      <c r="M84" s="351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НДС"),1.22,"")))</f>
        <v>19091.466240000002</v>
      </c>
    </row>
    <row r="85" spans="1:13">
      <c r="A85" s="348" t="s">
        <v>284</v>
      </c>
      <c r="B85" s="349" t="s">
        <v>285</v>
      </c>
      <c r="C85" s="349" t="s">
        <v>263</v>
      </c>
      <c r="D85" s="350">
        <v>62016</v>
      </c>
      <c r="E85" s="468">
        <v>0.66400000000000003</v>
      </c>
      <c r="F85" s="468">
        <v>0.61599999999999999</v>
      </c>
      <c r="G85" s="468">
        <v>0.52</v>
      </c>
      <c r="H85" s="468">
        <v>0.47</v>
      </c>
      <c r="I85" s="618">
        <v>0.12</v>
      </c>
      <c r="J85" s="343">
        <v>64559</v>
      </c>
      <c r="K85" s="619">
        <v>0.43</v>
      </c>
      <c r="L85" s="351">
        <f t="shared" si="2"/>
        <v>36798.630000000005</v>
      </c>
      <c r="M85" s="351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НДС"),1.22,"")))</f>
        <v>20956.44672</v>
      </c>
    </row>
    <row r="86" spans="1:13">
      <c r="A86" s="348" t="s">
        <v>286</v>
      </c>
      <c r="B86" s="349" t="s">
        <v>287</v>
      </c>
      <c r="C86" s="349" t="s">
        <v>263</v>
      </c>
      <c r="D86" s="350">
        <v>69747</v>
      </c>
      <c r="E86" s="468">
        <v>0.66400000000000003</v>
      </c>
      <c r="F86" s="468">
        <v>0.61599999999999999</v>
      </c>
      <c r="G86" s="468">
        <v>0.52</v>
      </c>
      <c r="H86" s="468">
        <v>0.47</v>
      </c>
      <c r="I86" s="618">
        <v>0.12</v>
      </c>
      <c r="J86" s="343">
        <v>72702</v>
      </c>
      <c r="K86" s="619">
        <v>0.43</v>
      </c>
      <c r="L86" s="351">
        <f t="shared" si="2"/>
        <v>41440.140000000007</v>
      </c>
      <c r="M86" s="351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НДС"),1.22,"")))</f>
        <v>23568.90624</v>
      </c>
    </row>
    <row r="87" spans="1:13">
      <c r="A87" s="348" t="s">
        <v>288</v>
      </c>
      <c r="B87" s="349" t="s">
        <v>289</v>
      </c>
      <c r="C87" s="349" t="s">
        <v>263</v>
      </c>
      <c r="D87" s="350">
        <v>79572</v>
      </c>
      <c r="E87" s="468">
        <v>0.66400000000000003</v>
      </c>
      <c r="F87" s="468">
        <v>0.61599999999999999</v>
      </c>
      <c r="G87" s="468">
        <v>0.52</v>
      </c>
      <c r="H87" s="468">
        <v>0.47</v>
      </c>
      <c r="I87" s="618">
        <v>0.12</v>
      </c>
      <c r="J87" s="343">
        <v>82940</v>
      </c>
      <c r="K87" s="619">
        <v>0.43</v>
      </c>
      <c r="L87" s="351">
        <f t="shared" si="2"/>
        <v>47275.8</v>
      </c>
      <c r="M87" s="351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НДС"),1.22,"")))</f>
        <v>26888.970240000002</v>
      </c>
    </row>
    <row r="88" spans="1:13">
      <c r="A88" s="348" t="s">
        <v>1685</v>
      </c>
      <c r="B88" s="349" t="s">
        <v>1385</v>
      </c>
      <c r="C88" s="349" t="s">
        <v>263</v>
      </c>
      <c r="D88" s="350">
        <v>88245</v>
      </c>
      <c r="E88" s="468">
        <v>0.66400000000000003</v>
      </c>
      <c r="F88" s="468">
        <v>0.61599999999999999</v>
      </c>
      <c r="G88" s="468">
        <v>0.52</v>
      </c>
      <c r="H88" s="468">
        <v>0.47</v>
      </c>
      <c r="I88" s="618">
        <v>0.12</v>
      </c>
      <c r="J88" s="343">
        <v>91916</v>
      </c>
      <c r="K88" s="619">
        <v>0.43</v>
      </c>
      <c r="L88" s="351">
        <f t="shared" ref="L88:L90" si="4">J88*(1-K88)</f>
        <v>52392.12</v>
      </c>
      <c r="M88" s="351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НДС"),1.22,"")))</f>
        <v>29819.750400000001</v>
      </c>
    </row>
    <row r="89" spans="1:13">
      <c r="A89" s="348" t="s">
        <v>1687</v>
      </c>
      <c r="B89" s="349" t="s">
        <v>1386</v>
      </c>
      <c r="C89" s="349" t="s">
        <v>263</v>
      </c>
      <c r="D89" s="350">
        <v>115132</v>
      </c>
      <c r="E89" s="468">
        <v>0.66400000000000003</v>
      </c>
      <c r="F89" s="468">
        <v>0.61599999999999999</v>
      </c>
      <c r="G89" s="468">
        <v>0.52</v>
      </c>
      <c r="H89" s="468">
        <v>0.47</v>
      </c>
      <c r="I89" s="618">
        <v>0.12</v>
      </c>
      <c r="J89" s="343">
        <v>119921</v>
      </c>
      <c r="K89" s="619">
        <v>0.43</v>
      </c>
      <c r="L89" s="351">
        <f t="shared" si="4"/>
        <v>68354.97</v>
      </c>
      <c r="M89" s="351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НДС"),1.22,"")))</f>
        <v>38905.405440000002</v>
      </c>
    </row>
    <row r="90" spans="1:13">
      <c r="A90" s="348" t="s">
        <v>1686</v>
      </c>
      <c r="B90" s="349" t="s">
        <v>1387</v>
      </c>
      <c r="C90" s="349" t="s">
        <v>263</v>
      </c>
      <c r="D90" s="350">
        <v>120344</v>
      </c>
      <c r="E90" s="468">
        <v>0.66400000000000003</v>
      </c>
      <c r="F90" s="468">
        <v>0.61599999999999999</v>
      </c>
      <c r="G90" s="468">
        <v>0.52</v>
      </c>
      <c r="H90" s="468">
        <v>0.47</v>
      </c>
      <c r="I90" s="618">
        <v>0.12</v>
      </c>
      <c r="J90" s="343">
        <v>125350</v>
      </c>
      <c r="K90" s="619">
        <v>0.43</v>
      </c>
      <c r="L90" s="351">
        <f t="shared" si="4"/>
        <v>71449.500000000015</v>
      </c>
      <c r="M90" s="351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НДС"),1.22,"")))</f>
        <v>40666.644479999995</v>
      </c>
    </row>
    <row r="91" spans="1:13">
      <c r="A91" s="348" t="s">
        <v>290</v>
      </c>
      <c r="B91" s="349" t="s">
        <v>291</v>
      </c>
      <c r="C91" s="349" t="s">
        <v>263</v>
      </c>
      <c r="D91" s="350">
        <v>36902</v>
      </c>
      <c r="E91" s="468">
        <v>0.66400000000000003</v>
      </c>
      <c r="F91" s="468">
        <v>0.61599999999999999</v>
      </c>
      <c r="G91" s="468">
        <v>0.52</v>
      </c>
      <c r="H91" s="468">
        <v>0.47</v>
      </c>
      <c r="I91" s="618">
        <v>0.12</v>
      </c>
      <c r="J91" s="343">
        <v>38462</v>
      </c>
      <c r="K91" s="619">
        <v>0.43</v>
      </c>
      <c r="L91" s="351">
        <f t="shared" si="2"/>
        <v>21923.340000000004</v>
      </c>
      <c r="M91" s="351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НДС"),1.22,"")))</f>
        <v>12469.923840000001</v>
      </c>
    </row>
    <row r="92" spans="1:13">
      <c r="A92" s="348" t="s">
        <v>292</v>
      </c>
      <c r="B92" s="349" t="s">
        <v>293</v>
      </c>
      <c r="C92" s="349" t="s">
        <v>263</v>
      </c>
      <c r="D92" s="350">
        <v>41039</v>
      </c>
      <c r="E92" s="468">
        <v>0.66400000000000003</v>
      </c>
      <c r="F92" s="468">
        <v>0.61599999999999999</v>
      </c>
      <c r="G92" s="468">
        <v>0.52</v>
      </c>
      <c r="H92" s="468">
        <v>0.47</v>
      </c>
      <c r="I92" s="618">
        <v>0.12</v>
      </c>
      <c r="J92" s="343">
        <v>42777</v>
      </c>
      <c r="K92" s="619">
        <v>0.43</v>
      </c>
      <c r="L92" s="351">
        <f t="shared" si="2"/>
        <v>24382.890000000003</v>
      </c>
      <c r="M92" s="351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НДС"),1.22,"")))</f>
        <v>13867.898880000001</v>
      </c>
    </row>
    <row r="93" spans="1:13">
      <c r="A93" s="348" t="s">
        <v>294</v>
      </c>
      <c r="B93" s="349" t="s">
        <v>295</v>
      </c>
      <c r="C93" s="349" t="s">
        <v>263</v>
      </c>
      <c r="D93" s="350">
        <v>54221</v>
      </c>
      <c r="E93" s="468">
        <v>0.66400000000000003</v>
      </c>
      <c r="F93" s="468">
        <v>0.61599999999999999</v>
      </c>
      <c r="G93" s="468">
        <v>0.52</v>
      </c>
      <c r="H93" s="468">
        <v>0.47</v>
      </c>
      <c r="I93" s="618">
        <v>0.12</v>
      </c>
      <c r="J93" s="343">
        <v>56511</v>
      </c>
      <c r="K93" s="619">
        <v>0.43</v>
      </c>
      <c r="L93" s="351">
        <f t="shared" si="2"/>
        <v>32211.270000000004</v>
      </c>
      <c r="M93" s="351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НДС"),1.22,"")))</f>
        <v>18322.36032</v>
      </c>
    </row>
    <row r="94" spans="1:13">
      <c r="A94" s="348" t="s">
        <v>296</v>
      </c>
      <c r="B94" s="349" t="s">
        <v>297</v>
      </c>
      <c r="C94" s="349" t="s">
        <v>263</v>
      </c>
      <c r="D94" s="350">
        <v>60253</v>
      </c>
      <c r="E94" s="468">
        <v>0.66400000000000003</v>
      </c>
      <c r="F94" s="468">
        <v>0.61599999999999999</v>
      </c>
      <c r="G94" s="468">
        <v>0.52</v>
      </c>
      <c r="H94" s="468">
        <v>0.47</v>
      </c>
      <c r="I94" s="618">
        <v>0.12</v>
      </c>
      <c r="J94" s="343">
        <v>62795</v>
      </c>
      <c r="K94" s="619">
        <v>0.43</v>
      </c>
      <c r="L94" s="351">
        <f t="shared" si="2"/>
        <v>35793.15</v>
      </c>
      <c r="M94" s="351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НДС"),1.22,"")))</f>
        <v>20360.693760000002</v>
      </c>
    </row>
    <row r="95" spans="1:13">
      <c r="A95" s="348" t="s">
        <v>298</v>
      </c>
      <c r="B95" s="349" t="s">
        <v>299</v>
      </c>
      <c r="C95" s="349" t="s">
        <v>263</v>
      </c>
      <c r="D95" s="350">
        <v>68045</v>
      </c>
      <c r="E95" s="468">
        <v>0.66400000000000003</v>
      </c>
      <c r="F95" s="468">
        <v>0.61599999999999999</v>
      </c>
      <c r="G95" s="468">
        <v>0.52</v>
      </c>
      <c r="H95" s="468">
        <v>0.47</v>
      </c>
      <c r="I95" s="618">
        <v>0.12</v>
      </c>
      <c r="J95" s="343">
        <v>70922</v>
      </c>
      <c r="K95" s="619">
        <v>0.43</v>
      </c>
      <c r="L95" s="351">
        <f t="shared" si="2"/>
        <v>40425.54</v>
      </c>
      <c r="M95" s="351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НДС"),1.22,"")))</f>
        <v>22993.7664</v>
      </c>
    </row>
    <row r="96" spans="1:13">
      <c r="A96" s="348" t="s">
        <v>300</v>
      </c>
      <c r="B96" s="349" t="s">
        <v>301</v>
      </c>
      <c r="C96" s="349" t="s">
        <v>263</v>
      </c>
      <c r="D96" s="350">
        <v>75331</v>
      </c>
      <c r="E96" s="468">
        <v>0.66400000000000003</v>
      </c>
      <c r="F96" s="468">
        <v>0.61599999999999999</v>
      </c>
      <c r="G96" s="468">
        <v>0.52</v>
      </c>
      <c r="H96" s="468">
        <v>0.47</v>
      </c>
      <c r="I96" s="618">
        <v>0.12</v>
      </c>
      <c r="J96" s="343">
        <v>78514</v>
      </c>
      <c r="K96" s="619">
        <v>0.43</v>
      </c>
      <c r="L96" s="351">
        <f t="shared" si="2"/>
        <v>44752.98</v>
      </c>
      <c r="M96" s="351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НДС"),1.22,"")))</f>
        <v>25455.85152</v>
      </c>
    </row>
    <row r="97" spans="1:13">
      <c r="A97" s="348" t="s">
        <v>302</v>
      </c>
      <c r="B97" s="349" t="s">
        <v>303</v>
      </c>
      <c r="C97" s="349" t="s">
        <v>263</v>
      </c>
      <c r="D97" s="350">
        <v>82954</v>
      </c>
      <c r="E97" s="468">
        <v>0.66400000000000003</v>
      </c>
      <c r="F97" s="468">
        <v>0.61599999999999999</v>
      </c>
      <c r="G97" s="468">
        <v>0.52</v>
      </c>
      <c r="H97" s="468">
        <v>0.47</v>
      </c>
      <c r="I97" s="618">
        <v>0.12</v>
      </c>
      <c r="J97" s="343">
        <v>86468</v>
      </c>
      <c r="K97" s="619">
        <v>0.43</v>
      </c>
      <c r="L97" s="351">
        <f t="shared" si="2"/>
        <v>49286.76</v>
      </c>
      <c r="M97" s="351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НДС"),1.22,"")))</f>
        <v>28031.81568</v>
      </c>
    </row>
    <row r="98" spans="1:13">
      <c r="A98" s="348" t="s">
        <v>1688</v>
      </c>
      <c r="B98" s="349" t="s">
        <v>1390</v>
      </c>
      <c r="C98" s="349" t="s">
        <v>263</v>
      </c>
      <c r="D98" s="350">
        <v>96703</v>
      </c>
      <c r="E98" s="468">
        <v>0.66400000000000003</v>
      </c>
      <c r="F98" s="468">
        <v>0.61599999999999999</v>
      </c>
      <c r="G98" s="468">
        <v>0.52</v>
      </c>
      <c r="H98" s="468">
        <v>0.47</v>
      </c>
      <c r="I98" s="618">
        <v>0.12</v>
      </c>
      <c r="J98" s="343">
        <v>100726</v>
      </c>
      <c r="K98" s="619">
        <v>0.43</v>
      </c>
      <c r="L98" s="351">
        <f t="shared" ref="L98:L100" si="5">J98*(1-K98)</f>
        <v>57413.820000000007</v>
      </c>
      <c r="M98" s="351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НДС"),1.22,"")))</f>
        <v>32677.877759999999</v>
      </c>
    </row>
    <row r="99" spans="1:13">
      <c r="A99" s="348" t="s">
        <v>1689</v>
      </c>
      <c r="B99" s="349" t="s">
        <v>1391</v>
      </c>
      <c r="C99" s="349" t="s">
        <v>263</v>
      </c>
      <c r="D99" s="350">
        <v>125605</v>
      </c>
      <c r="E99" s="468">
        <v>0.66400000000000003</v>
      </c>
      <c r="F99" s="468">
        <v>0.61599999999999999</v>
      </c>
      <c r="G99" s="468">
        <v>0.52</v>
      </c>
      <c r="H99" s="468">
        <v>0.47</v>
      </c>
      <c r="I99" s="618">
        <v>0.12</v>
      </c>
      <c r="J99" s="343">
        <v>130830</v>
      </c>
      <c r="K99" s="619">
        <v>0.43</v>
      </c>
      <c r="L99" s="351">
        <f t="shared" si="5"/>
        <v>74573.100000000006</v>
      </c>
      <c r="M99" s="351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НДС"),1.22,"")))</f>
        <v>42444.441599999998</v>
      </c>
    </row>
    <row r="100" spans="1:13">
      <c r="A100" s="348" t="s">
        <v>1690</v>
      </c>
      <c r="B100" s="349" t="s">
        <v>1392</v>
      </c>
      <c r="C100" s="349" t="s">
        <v>263</v>
      </c>
      <c r="D100" s="350">
        <v>131071</v>
      </c>
      <c r="E100" s="468">
        <v>0.66400000000000003</v>
      </c>
      <c r="F100" s="468">
        <v>0.61599999999999999</v>
      </c>
      <c r="G100" s="468">
        <v>0.52</v>
      </c>
      <c r="H100" s="468">
        <v>0.47</v>
      </c>
      <c r="I100" s="618">
        <v>0.12</v>
      </c>
      <c r="J100" s="343">
        <v>136524</v>
      </c>
      <c r="K100" s="619">
        <v>0.43</v>
      </c>
      <c r="L100" s="351">
        <f t="shared" si="5"/>
        <v>77818.680000000008</v>
      </c>
      <c r="M100" s="351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НДС"),1.22,"")))</f>
        <v>44291.512320000002</v>
      </c>
    </row>
    <row r="101" spans="1:13">
      <c r="A101" s="348" t="s">
        <v>304</v>
      </c>
      <c r="B101" s="349" t="s">
        <v>305</v>
      </c>
      <c r="C101" s="349" t="s">
        <v>263</v>
      </c>
      <c r="D101" s="350">
        <v>38955</v>
      </c>
      <c r="E101" s="468">
        <v>0.66400000000000003</v>
      </c>
      <c r="F101" s="468">
        <v>0.61599999999999999</v>
      </c>
      <c r="G101" s="468">
        <v>0.52</v>
      </c>
      <c r="H101" s="468">
        <v>0.47</v>
      </c>
      <c r="I101" s="618">
        <v>0.12</v>
      </c>
      <c r="J101" s="343">
        <v>40604</v>
      </c>
      <c r="K101" s="619">
        <v>0.43</v>
      </c>
      <c r="L101" s="351">
        <f t="shared" si="2"/>
        <v>23144.280000000002</v>
      </c>
      <c r="M101" s="351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НДС"),1.22,"")))</f>
        <v>13163.673600000002</v>
      </c>
    </row>
    <row r="102" spans="1:13">
      <c r="A102" s="348" t="s">
        <v>306</v>
      </c>
      <c r="B102" s="349" t="s">
        <v>307</v>
      </c>
      <c r="C102" s="349" t="s">
        <v>263</v>
      </c>
      <c r="D102" s="350">
        <v>43287</v>
      </c>
      <c r="E102" s="468">
        <v>0.66400000000000003</v>
      </c>
      <c r="F102" s="468">
        <v>0.61599999999999999</v>
      </c>
      <c r="G102" s="468">
        <v>0.52</v>
      </c>
      <c r="H102" s="468">
        <v>0.47</v>
      </c>
      <c r="I102" s="618">
        <v>0.12</v>
      </c>
      <c r="J102" s="343">
        <v>45124</v>
      </c>
      <c r="K102" s="619">
        <v>0.43</v>
      </c>
      <c r="L102" s="351">
        <f t="shared" si="2"/>
        <v>25720.680000000004</v>
      </c>
      <c r="M102" s="351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НДС"),1.22,"")))</f>
        <v>14627.543039999999</v>
      </c>
    </row>
    <row r="103" spans="1:13">
      <c r="A103" s="348" t="s">
        <v>308</v>
      </c>
      <c r="B103" s="349" t="s">
        <v>309</v>
      </c>
      <c r="C103" s="349" t="s">
        <v>263</v>
      </c>
      <c r="D103" s="350">
        <v>56167</v>
      </c>
      <c r="E103" s="468">
        <v>0.66400000000000003</v>
      </c>
      <c r="F103" s="468">
        <v>0.61599999999999999</v>
      </c>
      <c r="G103" s="468">
        <v>0.52</v>
      </c>
      <c r="H103" s="468">
        <v>0.47</v>
      </c>
      <c r="I103" s="618">
        <v>0.12</v>
      </c>
      <c r="J103" s="343">
        <v>58543</v>
      </c>
      <c r="K103" s="619">
        <v>0.43</v>
      </c>
      <c r="L103" s="351">
        <f t="shared" si="2"/>
        <v>33369.51</v>
      </c>
      <c r="M103" s="351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НДС"),1.22,"")))</f>
        <v>18979.95264</v>
      </c>
    </row>
    <row r="104" spans="1:13">
      <c r="A104" s="348" t="s">
        <v>310</v>
      </c>
      <c r="B104" s="349" t="s">
        <v>311</v>
      </c>
      <c r="C104" s="349" t="s">
        <v>263</v>
      </c>
      <c r="D104" s="350">
        <v>63578</v>
      </c>
      <c r="E104" s="468">
        <v>0.66400000000000003</v>
      </c>
      <c r="F104" s="468">
        <v>0.61599999999999999</v>
      </c>
      <c r="G104" s="468">
        <v>0.52</v>
      </c>
      <c r="H104" s="468">
        <v>0.47</v>
      </c>
      <c r="I104" s="618">
        <v>0.12</v>
      </c>
      <c r="J104" s="343">
        <v>66260</v>
      </c>
      <c r="K104" s="619">
        <v>0.43</v>
      </c>
      <c r="L104" s="351">
        <f t="shared" si="2"/>
        <v>37768.200000000004</v>
      </c>
      <c r="M104" s="351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НДС"),1.22,"")))</f>
        <v>21484.277760000001</v>
      </c>
    </row>
    <row r="105" spans="1:13">
      <c r="A105" s="348" t="s">
        <v>312</v>
      </c>
      <c r="B105" s="349" t="s">
        <v>313</v>
      </c>
      <c r="C105" s="349" t="s">
        <v>263</v>
      </c>
      <c r="D105" s="350">
        <v>72638</v>
      </c>
      <c r="E105" s="468">
        <v>0.66400000000000003</v>
      </c>
      <c r="F105" s="468">
        <v>0.61599999999999999</v>
      </c>
      <c r="G105" s="468">
        <v>0.52</v>
      </c>
      <c r="H105" s="468">
        <v>0.47</v>
      </c>
      <c r="I105" s="618">
        <v>0.12</v>
      </c>
      <c r="J105" s="343">
        <v>75584</v>
      </c>
      <c r="K105" s="619">
        <v>0.43</v>
      </c>
      <c r="L105" s="351">
        <f t="shared" si="2"/>
        <v>43082.880000000005</v>
      </c>
      <c r="M105" s="351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НДС"),1.22,"")))</f>
        <v>24545.832960000003</v>
      </c>
    </row>
    <row r="106" spans="1:13">
      <c r="A106" s="348" t="s">
        <v>314</v>
      </c>
      <c r="B106" s="349" t="s">
        <v>315</v>
      </c>
      <c r="C106" s="349" t="s">
        <v>263</v>
      </c>
      <c r="D106" s="350">
        <v>79541</v>
      </c>
      <c r="E106" s="468">
        <v>0.66400000000000003</v>
      </c>
      <c r="F106" s="468">
        <v>0.61599999999999999</v>
      </c>
      <c r="G106" s="468">
        <v>0.52</v>
      </c>
      <c r="H106" s="468">
        <v>0.47</v>
      </c>
      <c r="I106" s="618">
        <v>0.12</v>
      </c>
      <c r="J106" s="343">
        <v>82908</v>
      </c>
      <c r="K106" s="619">
        <v>0.43</v>
      </c>
      <c r="L106" s="351">
        <f t="shared" si="2"/>
        <v>47257.560000000005</v>
      </c>
      <c r="M106" s="351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НДС"),1.22,"")))</f>
        <v>26878.494720000002</v>
      </c>
    </row>
    <row r="107" spans="1:13">
      <c r="A107" s="348" t="s">
        <v>316</v>
      </c>
      <c r="B107" s="349" t="s">
        <v>317</v>
      </c>
      <c r="C107" s="349" t="s">
        <v>263</v>
      </c>
      <c r="D107" s="350">
        <v>88295</v>
      </c>
      <c r="E107" s="468">
        <v>0.66400000000000003</v>
      </c>
      <c r="F107" s="468">
        <v>0.61599999999999999</v>
      </c>
      <c r="G107" s="468">
        <v>0.52</v>
      </c>
      <c r="H107" s="468">
        <v>0.47</v>
      </c>
      <c r="I107" s="618">
        <v>0.12</v>
      </c>
      <c r="J107" s="343">
        <v>92027</v>
      </c>
      <c r="K107" s="619">
        <v>0.43</v>
      </c>
      <c r="L107" s="351">
        <f t="shared" si="2"/>
        <v>52455.390000000007</v>
      </c>
      <c r="M107" s="351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НДС"),1.22,"")))</f>
        <v>29836.646399999998</v>
      </c>
    </row>
    <row r="108" spans="1:13">
      <c r="A108" s="348" t="s">
        <v>1691</v>
      </c>
      <c r="B108" s="349" t="s">
        <v>1393</v>
      </c>
      <c r="C108" s="349" t="s">
        <v>263</v>
      </c>
      <c r="D108" s="350">
        <v>96449</v>
      </c>
      <c r="E108" s="468">
        <v>0.66400000000000003</v>
      </c>
      <c r="F108" s="468">
        <v>0.61599999999999999</v>
      </c>
      <c r="G108" s="468">
        <v>0.52</v>
      </c>
      <c r="H108" s="468">
        <v>0.47</v>
      </c>
      <c r="I108" s="618">
        <v>0.12</v>
      </c>
      <c r="J108" s="343">
        <v>100461</v>
      </c>
      <c r="K108" s="619">
        <v>0.43</v>
      </c>
      <c r="L108" s="351">
        <f t="shared" ref="L108:L110" si="6">J108*(1-K108)</f>
        <v>57262.770000000004</v>
      </c>
      <c r="M108" s="351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НДС"),1.22,"")))</f>
        <v>32592.046079999996</v>
      </c>
    </row>
    <row r="109" spans="1:13">
      <c r="A109" s="348" t="s">
        <v>1692</v>
      </c>
      <c r="B109" s="349" t="s">
        <v>1394</v>
      </c>
      <c r="C109" s="349" t="s">
        <v>263</v>
      </c>
      <c r="D109" s="350">
        <v>122860</v>
      </c>
      <c r="E109" s="468">
        <v>0.66400000000000003</v>
      </c>
      <c r="F109" s="468">
        <v>0.61599999999999999</v>
      </c>
      <c r="G109" s="468">
        <v>0.52</v>
      </c>
      <c r="H109" s="468">
        <v>0.47</v>
      </c>
      <c r="I109" s="618">
        <v>0.12</v>
      </c>
      <c r="J109" s="343">
        <v>127971</v>
      </c>
      <c r="K109" s="619">
        <v>0.43</v>
      </c>
      <c r="L109" s="351">
        <f t="shared" si="6"/>
        <v>72943.47</v>
      </c>
      <c r="M109" s="351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НДС"),1.22,"")))</f>
        <v>41516.851199999997</v>
      </c>
    </row>
    <row r="110" spans="1:13">
      <c r="A110" s="348" t="s">
        <v>1693</v>
      </c>
      <c r="B110" s="349" t="s">
        <v>1395</v>
      </c>
      <c r="C110" s="349" t="s">
        <v>263</v>
      </c>
      <c r="D110" s="350">
        <v>128407</v>
      </c>
      <c r="E110" s="468">
        <v>0.66400000000000003</v>
      </c>
      <c r="F110" s="468">
        <v>0.61599999999999999</v>
      </c>
      <c r="G110" s="468">
        <v>0.52</v>
      </c>
      <c r="H110" s="468">
        <v>0.47</v>
      </c>
      <c r="I110" s="618">
        <v>0.12</v>
      </c>
      <c r="J110" s="343">
        <v>133749</v>
      </c>
      <c r="K110" s="619">
        <v>0.43</v>
      </c>
      <c r="L110" s="351">
        <f t="shared" si="6"/>
        <v>76236.930000000008</v>
      </c>
      <c r="M110" s="351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НДС"),1.22,"")))</f>
        <v>43391.293440000001</v>
      </c>
    </row>
    <row r="111" spans="1:13">
      <c r="A111" s="348" t="s">
        <v>318</v>
      </c>
      <c r="B111" s="349" t="s">
        <v>319</v>
      </c>
      <c r="C111" s="349" t="s">
        <v>263</v>
      </c>
      <c r="D111" s="350">
        <v>20414</v>
      </c>
      <c r="E111" s="468">
        <v>0.61599999999999999</v>
      </c>
      <c r="F111" s="468">
        <v>0.56799999999999995</v>
      </c>
      <c r="G111" s="468">
        <v>0.52</v>
      </c>
      <c r="H111" s="468">
        <v>0.47</v>
      </c>
      <c r="I111" s="620">
        <v>0.03</v>
      </c>
      <c r="J111" s="343">
        <v>17640</v>
      </c>
      <c r="K111" s="621">
        <v>0.17</v>
      </c>
      <c r="L111" s="351">
        <f t="shared" si="2"/>
        <v>14641.199999999999</v>
      </c>
      <c r="M111" s="351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НДС"),1.22,"")))</f>
        <v>8554.2825600000015</v>
      </c>
    </row>
    <row r="112" spans="1:13">
      <c r="A112" s="348" t="s">
        <v>320</v>
      </c>
      <c r="B112" s="349" t="s">
        <v>321</v>
      </c>
      <c r="C112" s="349" t="s">
        <v>263</v>
      </c>
      <c r="D112" s="350">
        <v>22777</v>
      </c>
      <c r="E112" s="468">
        <v>0.61599999999999999</v>
      </c>
      <c r="F112" s="468">
        <v>0.56799999999999995</v>
      </c>
      <c r="G112" s="468">
        <v>0.52</v>
      </c>
      <c r="H112" s="468">
        <v>0.47</v>
      </c>
      <c r="I112" s="620">
        <v>0.03</v>
      </c>
      <c r="J112" s="343">
        <v>19680</v>
      </c>
      <c r="K112" s="621">
        <v>0.17</v>
      </c>
      <c r="L112" s="351">
        <f t="shared" si="2"/>
        <v>16334.4</v>
      </c>
      <c r="M112" s="351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НДС"),1.22,"")))</f>
        <v>9544.47408</v>
      </c>
    </row>
    <row r="113" spans="1:13">
      <c r="A113" s="348" t="s">
        <v>322</v>
      </c>
      <c r="B113" s="349" t="s">
        <v>323</v>
      </c>
      <c r="C113" s="349" t="s">
        <v>263</v>
      </c>
      <c r="D113" s="350">
        <v>30115</v>
      </c>
      <c r="E113" s="468">
        <v>0.61599999999999999</v>
      </c>
      <c r="F113" s="468">
        <v>0.56799999999999995</v>
      </c>
      <c r="G113" s="468">
        <v>0.52</v>
      </c>
      <c r="H113" s="468">
        <v>0.47</v>
      </c>
      <c r="I113" s="620">
        <v>0.03</v>
      </c>
      <c r="J113" s="343">
        <v>26019</v>
      </c>
      <c r="K113" s="621">
        <v>0.17</v>
      </c>
      <c r="L113" s="351">
        <f t="shared" si="2"/>
        <v>21595.77</v>
      </c>
      <c r="M113" s="351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НДС"),1.22,"")))</f>
        <v>12619.389600000002</v>
      </c>
    </row>
    <row r="114" spans="1:13">
      <c r="A114" s="348" t="s">
        <v>324</v>
      </c>
      <c r="B114" s="349" t="s">
        <v>325</v>
      </c>
      <c r="C114" s="349" t="s">
        <v>263</v>
      </c>
      <c r="D114" s="350">
        <v>34058</v>
      </c>
      <c r="E114" s="468">
        <v>0.61599999999999999</v>
      </c>
      <c r="F114" s="468">
        <v>0.56799999999999995</v>
      </c>
      <c r="G114" s="468">
        <v>0.52</v>
      </c>
      <c r="H114" s="468">
        <v>0.47</v>
      </c>
      <c r="I114" s="620">
        <v>0.03</v>
      </c>
      <c r="J114" s="343">
        <v>29423</v>
      </c>
      <c r="K114" s="621">
        <v>0.17</v>
      </c>
      <c r="L114" s="351">
        <f t="shared" si="2"/>
        <v>24421.09</v>
      </c>
      <c r="M114" s="351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НДС"),1.22,"")))</f>
        <v>14271.664320000002</v>
      </c>
    </row>
    <row r="115" spans="1:13">
      <c r="A115" s="348" t="s">
        <v>326</v>
      </c>
      <c r="B115" s="349" t="s">
        <v>327</v>
      </c>
      <c r="C115" s="349" t="s">
        <v>263</v>
      </c>
      <c r="D115" s="350">
        <v>38185</v>
      </c>
      <c r="E115" s="468">
        <v>0.61599999999999999</v>
      </c>
      <c r="F115" s="468">
        <v>0.56799999999999995</v>
      </c>
      <c r="G115" s="468">
        <v>0.52</v>
      </c>
      <c r="H115" s="468">
        <v>0.47</v>
      </c>
      <c r="I115" s="620">
        <v>0.03</v>
      </c>
      <c r="J115" s="343">
        <v>33061</v>
      </c>
      <c r="K115" s="621">
        <v>0.17</v>
      </c>
      <c r="L115" s="351">
        <f t="shared" si="2"/>
        <v>27440.629999999997</v>
      </c>
      <c r="M115" s="351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НДС"),1.22,"")))</f>
        <v>16001.042400000002</v>
      </c>
    </row>
    <row r="116" spans="1:13">
      <c r="A116" s="348" t="s">
        <v>328</v>
      </c>
      <c r="B116" s="349" t="s">
        <v>329</v>
      </c>
      <c r="C116" s="349" t="s">
        <v>263</v>
      </c>
      <c r="D116" s="350">
        <v>43393</v>
      </c>
      <c r="E116" s="468">
        <v>0.61599999999999999</v>
      </c>
      <c r="F116" s="468">
        <v>0.56799999999999995</v>
      </c>
      <c r="G116" s="468">
        <v>0.52</v>
      </c>
      <c r="H116" s="468">
        <v>0.47</v>
      </c>
      <c r="I116" s="620">
        <v>0.03</v>
      </c>
      <c r="J116" s="343">
        <v>37500</v>
      </c>
      <c r="K116" s="621">
        <v>0.17</v>
      </c>
      <c r="L116" s="351">
        <f t="shared" si="2"/>
        <v>31125</v>
      </c>
      <c r="M116" s="351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НДС"),1.22,"")))</f>
        <v>18183.402720000002</v>
      </c>
    </row>
    <row r="117" spans="1:13">
      <c r="A117" s="348" t="s">
        <v>330</v>
      </c>
      <c r="B117" s="349" t="s">
        <v>331</v>
      </c>
      <c r="C117" s="349" t="s">
        <v>263</v>
      </c>
      <c r="D117" s="350">
        <v>48126</v>
      </c>
      <c r="E117" s="468">
        <v>0.61599999999999999</v>
      </c>
      <c r="F117" s="468">
        <v>0.56799999999999995</v>
      </c>
      <c r="G117" s="468">
        <v>0.52</v>
      </c>
      <c r="H117" s="468">
        <v>0.47</v>
      </c>
      <c r="I117" s="620">
        <v>0.03</v>
      </c>
      <c r="J117" s="343">
        <v>41579</v>
      </c>
      <c r="K117" s="621">
        <v>0.17</v>
      </c>
      <c r="L117" s="351">
        <f t="shared" si="2"/>
        <v>34510.57</v>
      </c>
      <c r="M117" s="351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НДС"),1.22,"")))</f>
        <v>20166.71904</v>
      </c>
    </row>
    <row r="118" spans="1:13">
      <c r="A118" s="348" t="s">
        <v>332</v>
      </c>
      <c r="B118" s="349" t="s">
        <v>333</v>
      </c>
      <c r="C118" s="349" t="s">
        <v>263</v>
      </c>
      <c r="D118" s="350">
        <v>24649</v>
      </c>
      <c r="E118" s="468">
        <v>0.66400000000000003</v>
      </c>
      <c r="F118" s="468">
        <v>0.59199999999999997</v>
      </c>
      <c r="G118" s="468">
        <v>0.52</v>
      </c>
      <c r="H118" s="468">
        <v>0.47</v>
      </c>
      <c r="I118" s="620">
        <v>0.03</v>
      </c>
      <c r="J118" s="343">
        <v>21293</v>
      </c>
      <c r="K118" s="621">
        <v>0.22</v>
      </c>
      <c r="L118" s="351">
        <f t="shared" si="2"/>
        <v>16608.54</v>
      </c>
      <c r="M118" s="351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НДС"),1.22,"")))</f>
        <v>9755.088240000001</v>
      </c>
    </row>
    <row r="119" spans="1:13">
      <c r="A119" s="348" t="s">
        <v>334</v>
      </c>
      <c r="B119" s="349" t="s">
        <v>335</v>
      </c>
      <c r="C119" s="349" t="s">
        <v>263</v>
      </c>
      <c r="D119" s="350">
        <v>27491</v>
      </c>
      <c r="E119" s="468">
        <v>0.66400000000000003</v>
      </c>
      <c r="F119" s="468">
        <v>0.59199999999999997</v>
      </c>
      <c r="G119" s="468">
        <v>0.52</v>
      </c>
      <c r="H119" s="468">
        <v>0.47</v>
      </c>
      <c r="I119" s="620">
        <v>0.03</v>
      </c>
      <c r="J119" s="343">
        <v>23759</v>
      </c>
      <c r="K119" s="621">
        <v>0.22</v>
      </c>
      <c r="L119" s="351">
        <f t="shared" si="2"/>
        <v>18532.02</v>
      </c>
      <c r="M119" s="351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НДС"),1.22,"")))</f>
        <v>10879.838160000001</v>
      </c>
    </row>
    <row r="120" spans="1:13">
      <c r="A120" s="348" t="s">
        <v>336</v>
      </c>
      <c r="B120" s="349" t="s">
        <v>337</v>
      </c>
      <c r="C120" s="349" t="s">
        <v>263</v>
      </c>
      <c r="D120" s="350">
        <v>36388</v>
      </c>
      <c r="E120" s="468">
        <v>0.66400000000000003</v>
      </c>
      <c r="F120" s="468">
        <v>0.59199999999999997</v>
      </c>
      <c r="G120" s="468">
        <v>0.52</v>
      </c>
      <c r="H120" s="468">
        <v>0.47</v>
      </c>
      <c r="I120" s="620">
        <v>0.03</v>
      </c>
      <c r="J120" s="343">
        <v>31436</v>
      </c>
      <c r="K120" s="621">
        <v>0.22</v>
      </c>
      <c r="L120" s="351">
        <f t="shared" si="2"/>
        <v>24520.080000000002</v>
      </c>
      <c r="M120" s="351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В)"),H120,"")))))*(1-$I120)*(1-'Категория(опт)'!$B$3)/(IF(AND('Категория(опт)'!$B$6="с НДС"),1,IF(AND('Категория(опт)'!$B$6="без НДС"),1.22,"")))</f>
        <v>14400.914880000002</v>
      </c>
    </row>
    <row r="121" spans="1:13">
      <c r="A121" s="348" t="s">
        <v>338</v>
      </c>
      <c r="B121" s="349" t="s">
        <v>339</v>
      </c>
      <c r="C121" s="349" t="s">
        <v>263</v>
      </c>
      <c r="D121" s="350">
        <v>41100</v>
      </c>
      <c r="E121" s="468">
        <v>0.66400000000000003</v>
      </c>
      <c r="F121" s="468">
        <v>0.59199999999999997</v>
      </c>
      <c r="G121" s="468">
        <v>0.52</v>
      </c>
      <c r="H121" s="468">
        <v>0.47</v>
      </c>
      <c r="I121" s="620">
        <v>0.03</v>
      </c>
      <c r="J121" s="343">
        <v>35515</v>
      </c>
      <c r="K121" s="621">
        <v>0.22</v>
      </c>
      <c r="L121" s="351">
        <f t="shared" si="2"/>
        <v>27701.7</v>
      </c>
      <c r="M121" s="351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В)"),H121,"")))))*(1-$I121)*(1-'Категория(опт)'!$B$3)/(IF(AND('Категория(опт)'!$B$6="с НДС"),1,IF(AND('Категория(опт)'!$B$6="без НДС"),1.22,"")))</f>
        <v>16265.736000000003</v>
      </c>
    </row>
    <row r="122" spans="1:13">
      <c r="A122" s="348" t="s">
        <v>340</v>
      </c>
      <c r="B122" s="349" t="s">
        <v>341</v>
      </c>
      <c r="C122" s="349" t="s">
        <v>263</v>
      </c>
      <c r="D122" s="350">
        <v>46224</v>
      </c>
      <c r="E122" s="468">
        <v>0.66400000000000003</v>
      </c>
      <c r="F122" s="468">
        <v>0.59199999999999997</v>
      </c>
      <c r="G122" s="468">
        <v>0.52</v>
      </c>
      <c r="H122" s="468">
        <v>0.47</v>
      </c>
      <c r="I122" s="620">
        <v>0.03</v>
      </c>
      <c r="J122" s="343">
        <v>39953</v>
      </c>
      <c r="K122" s="621">
        <v>0.22</v>
      </c>
      <c r="L122" s="351">
        <f t="shared" si="2"/>
        <v>31163.34</v>
      </c>
      <c r="M122" s="351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В)"),H122,"")))))*(1-$I122)*(1-'Категория(опт)'!$B$3)/(IF(AND('Категория(опт)'!$B$6="с НДС"),1,IF(AND('Категория(опт)'!$B$6="без НДС"),1.22,"")))</f>
        <v>18293.610239999998</v>
      </c>
    </row>
    <row r="123" spans="1:13">
      <c r="A123" s="348" t="s">
        <v>342</v>
      </c>
      <c r="B123" s="349" t="s">
        <v>343</v>
      </c>
      <c r="C123" s="349" t="s">
        <v>263</v>
      </c>
      <c r="D123" s="350">
        <v>52351</v>
      </c>
      <c r="E123" s="468">
        <v>0.66400000000000003</v>
      </c>
      <c r="F123" s="468">
        <v>0.59199999999999997</v>
      </c>
      <c r="G123" s="468">
        <v>0.52</v>
      </c>
      <c r="H123" s="468">
        <v>0.47</v>
      </c>
      <c r="I123" s="620">
        <v>0.03</v>
      </c>
      <c r="J123" s="343">
        <v>45230</v>
      </c>
      <c r="K123" s="621">
        <v>0.22</v>
      </c>
      <c r="L123" s="351">
        <f t="shared" si="2"/>
        <v>35279.4</v>
      </c>
      <c r="M123" s="351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В)"),H123,"")))))*(1-$I123)*(1-'Категория(опт)'!$B$3)/(IF(AND('Категория(опт)'!$B$6="с НДС"),1,IF(AND('Категория(опт)'!$B$6="без НДС"),1.22,"")))</f>
        <v>20718.431760000003</v>
      </c>
    </row>
    <row r="124" spans="1:13">
      <c r="A124" s="348" t="s">
        <v>344</v>
      </c>
      <c r="B124" s="349" t="s">
        <v>345</v>
      </c>
      <c r="C124" s="349" t="s">
        <v>263</v>
      </c>
      <c r="D124" s="350">
        <v>57985</v>
      </c>
      <c r="E124" s="468">
        <v>0.66400000000000003</v>
      </c>
      <c r="F124" s="468">
        <v>0.59199999999999997</v>
      </c>
      <c r="G124" s="468">
        <v>0.52</v>
      </c>
      <c r="H124" s="468">
        <v>0.47</v>
      </c>
      <c r="I124" s="620">
        <v>0.03</v>
      </c>
      <c r="J124" s="343">
        <v>50096</v>
      </c>
      <c r="K124" s="621">
        <v>0.22</v>
      </c>
      <c r="L124" s="351">
        <f t="shared" si="2"/>
        <v>39074.880000000005</v>
      </c>
      <c r="M124" s="351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В)"),H124,"")))))*(1-$I124)*(1-'Категория(опт)'!$B$3)/(IF(AND('Категория(опт)'!$B$6="с НДС"),1,IF(AND('Категория(опт)'!$B$6="без НДС"),1.22,"")))</f>
        <v>22948.143599999999</v>
      </c>
    </row>
    <row r="125" spans="1:13">
      <c r="A125" s="348" t="s">
        <v>346</v>
      </c>
      <c r="B125" s="349" t="s">
        <v>347</v>
      </c>
      <c r="C125" s="349" t="s">
        <v>263</v>
      </c>
      <c r="D125" s="350">
        <v>0</v>
      </c>
      <c r="E125" s="468">
        <v>0.66400000000000003</v>
      </c>
      <c r="F125" s="468">
        <v>0.59199999999999997</v>
      </c>
      <c r="G125" s="468">
        <v>0.52</v>
      </c>
      <c r="H125" s="468">
        <v>0.47</v>
      </c>
      <c r="I125" s="618">
        <v>0</v>
      </c>
      <c r="J125" s="343">
        <v>0</v>
      </c>
      <c r="K125" s="619">
        <v>0</v>
      </c>
      <c r="L125" s="351">
        <f t="shared" si="2"/>
        <v>0</v>
      </c>
      <c r="M125" s="351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В)"),H125,"")))))*(1-$I125)*(1-'Категория(опт)'!$B$3)/(IF(AND('Категория(опт)'!$B$6="с НДС"),1,IF(AND('Категория(опт)'!$B$6="без НДС"),1.22,"")))</f>
        <v>0</v>
      </c>
    </row>
    <row r="126" spans="1:13">
      <c r="A126" s="348" t="s">
        <v>348</v>
      </c>
      <c r="B126" s="349" t="s">
        <v>349</v>
      </c>
      <c r="C126" s="349" t="s">
        <v>263</v>
      </c>
      <c r="D126" s="350">
        <v>0</v>
      </c>
      <c r="E126" s="468">
        <v>0.66400000000000003</v>
      </c>
      <c r="F126" s="468">
        <v>0.59199999999999997</v>
      </c>
      <c r="G126" s="468">
        <v>0.52</v>
      </c>
      <c r="H126" s="468">
        <v>0.47</v>
      </c>
      <c r="I126" s="618">
        <v>0</v>
      </c>
      <c r="J126" s="343">
        <v>0</v>
      </c>
      <c r="K126" s="619">
        <v>0</v>
      </c>
      <c r="L126" s="351">
        <f t="shared" si="2"/>
        <v>0</v>
      </c>
      <c r="M126" s="351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В)"),H126,"")))))*(1-$I126)*(1-'Категория(опт)'!$B$3)/(IF(AND('Категория(опт)'!$B$6="с НДС"),1,IF(AND('Категория(опт)'!$B$6="без НДС"),1.22,"")))</f>
        <v>0</v>
      </c>
    </row>
    <row r="127" spans="1:13">
      <c r="A127" s="348" t="s">
        <v>350</v>
      </c>
      <c r="B127" s="349" t="s">
        <v>351</v>
      </c>
      <c r="C127" s="349" t="s">
        <v>263</v>
      </c>
      <c r="D127" s="350">
        <v>0</v>
      </c>
      <c r="E127" s="468">
        <v>0.66400000000000003</v>
      </c>
      <c r="F127" s="468">
        <v>0.59199999999999997</v>
      </c>
      <c r="G127" s="468">
        <v>0.52</v>
      </c>
      <c r="H127" s="468">
        <v>0.47</v>
      </c>
      <c r="I127" s="618">
        <v>0</v>
      </c>
      <c r="J127" s="343">
        <v>0</v>
      </c>
      <c r="K127" s="619">
        <v>0</v>
      </c>
      <c r="L127" s="351">
        <f t="shared" si="2"/>
        <v>0</v>
      </c>
      <c r="M127" s="351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В)"),H127,"")))))*(1-$I127)*(1-'Категория(опт)'!$B$3)/(IF(AND('Категория(опт)'!$B$6="с НДС"),1,IF(AND('Категория(опт)'!$B$6="без НДС"),1.22,"")))</f>
        <v>0</v>
      </c>
    </row>
    <row r="128" spans="1:13">
      <c r="A128" s="348" t="s">
        <v>352</v>
      </c>
      <c r="B128" s="349" t="s">
        <v>353</v>
      </c>
      <c r="C128" s="349" t="s">
        <v>263</v>
      </c>
      <c r="D128" s="350">
        <v>0</v>
      </c>
      <c r="E128" s="468">
        <v>0.66400000000000003</v>
      </c>
      <c r="F128" s="468">
        <v>0.59199999999999997</v>
      </c>
      <c r="G128" s="468">
        <v>0.52</v>
      </c>
      <c r="H128" s="468">
        <v>0.47</v>
      </c>
      <c r="I128" s="618">
        <v>0</v>
      </c>
      <c r="J128" s="343">
        <v>0</v>
      </c>
      <c r="K128" s="619">
        <v>0</v>
      </c>
      <c r="L128" s="351">
        <f t="shared" si="2"/>
        <v>0</v>
      </c>
      <c r="M128" s="351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В)"),H128,"")))))*(1-$I128)*(1-'Категория(опт)'!$B$3)/(IF(AND('Категория(опт)'!$B$6="с НДС"),1,IF(AND('Категория(опт)'!$B$6="без НДС"),1.22,"")))</f>
        <v>0</v>
      </c>
    </row>
    <row r="129" spans="1:13">
      <c r="A129" s="348" t="s">
        <v>354</v>
      </c>
      <c r="B129" s="349" t="s">
        <v>355</v>
      </c>
      <c r="C129" s="349" t="s">
        <v>263</v>
      </c>
      <c r="D129" s="350">
        <v>0</v>
      </c>
      <c r="E129" s="468">
        <v>0.66400000000000003</v>
      </c>
      <c r="F129" s="468">
        <v>0.59199999999999997</v>
      </c>
      <c r="G129" s="468">
        <v>0.52</v>
      </c>
      <c r="H129" s="468">
        <v>0.47</v>
      </c>
      <c r="I129" s="618">
        <v>0</v>
      </c>
      <c r="J129" s="343">
        <v>0</v>
      </c>
      <c r="K129" s="619">
        <v>0</v>
      </c>
      <c r="L129" s="351">
        <f t="shared" si="2"/>
        <v>0</v>
      </c>
      <c r="M129" s="351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В)"),H129,"")))))*(1-$I129)*(1-'Категория(опт)'!$B$3)/(IF(AND('Категория(опт)'!$B$6="с НДС"),1,IF(AND('Категория(опт)'!$B$6="без НДС"),1.22,"")))</f>
        <v>0</v>
      </c>
    </row>
    <row r="130" spans="1:13">
      <c r="A130" s="348" t="s">
        <v>356</v>
      </c>
      <c r="B130" s="349" t="s">
        <v>357</v>
      </c>
      <c r="C130" s="349" t="s">
        <v>263</v>
      </c>
      <c r="D130" s="350">
        <v>0</v>
      </c>
      <c r="E130" s="468">
        <v>0.66400000000000003</v>
      </c>
      <c r="F130" s="468">
        <v>0.59199999999999997</v>
      </c>
      <c r="G130" s="468">
        <v>0.52</v>
      </c>
      <c r="H130" s="468">
        <v>0.47</v>
      </c>
      <c r="I130" s="618">
        <v>0</v>
      </c>
      <c r="J130" s="343">
        <v>0</v>
      </c>
      <c r="K130" s="619">
        <v>0</v>
      </c>
      <c r="L130" s="351">
        <f t="shared" si="2"/>
        <v>0</v>
      </c>
      <c r="M130" s="351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В)"),H130,"")))))*(1-$I130)*(1-'Категория(опт)'!$B$3)/(IF(AND('Категория(опт)'!$B$6="с НДС"),1,IF(AND('Категория(опт)'!$B$6="без НДС"),1.22,"")))</f>
        <v>0</v>
      </c>
    </row>
    <row r="131" spans="1:13">
      <c r="A131" s="348" t="s">
        <v>358</v>
      </c>
      <c r="B131" s="349" t="s">
        <v>359</v>
      </c>
      <c r="C131" s="349" t="s">
        <v>263</v>
      </c>
      <c r="D131" s="350">
        <v>0</v>
      </c>
      <c r="E131" s="468">
        <v>0.66400000000000003</v>
      </c>
      <c r="F131" s="468">
        <v>0.59199999999999997</v>
      </c>
      <c r="G131" s="468">
        <v>0.52</v>
      </c>
      <c r="H131" s="468">
        <v>0.47</v>
      </c>
      <c r="I131" s="618">
        <v>0</v>
      </c>
      <c r="J131" s="343">
        <v>0</v>
      </c>
      <c r="K131" s="619">
        <v>0</v>
      </c>
      <c r="L131" s="351">
        <f t="shared" si="2"/>
        <v>0</v>
      </c>
      <c r="M131" s="351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В)"),H131,"")))))*(1-$I131)*(1-'Категория(опт)'!$B$3)/(IF(AND('Категория(опт)'!$B$6="с НДС"),1,IF(AND('Категория(опт)'!$B$6="без НДС"),1.22,"")))</f>
        <v>0</v>
      </c>
    </row>
    <row r="132" spans="1:13">
      <c r="A132" s="348" t="s">
        <v>360</v>
      </c>
      <c r="B132" s="349" t="s">
        <v>361</v>
      </c>
      <c r="C132" s="349" t="s">
        <v>263</v>
      </c>
      <c r="D132" s="350">
        <v>27337</v>
      </c>
      <c r="E132" s="468">
        <v>0.66400000000000003</v>
      </c>
      <c r="F132" s="468">
        <v>0.59199999999999997</v>
      </c>
      <c r="G132" s="468">
        <v>0.52</v>
      </c>
      <c r="H132" s="468">
        <v>0.47</v>
      </c>
      <c r="I132" s="620">
        <v>0.03</v>
      </c>
      <c r="J132" s="343">
        <v>23619</v>
      </c>
      <c r="K132" s="621">
        <v>0.22</v>
      </c>
      <c r="L132" s="351">
        <f t="shared" ref="L132:L189" si="7">J132*(1-K132)</f>
        <v>18422.82</v>
      </c>
      <c r="M132" s="351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В)"),H132,"")))))*(1-$I132)*(1-'Категория(опт)'!$B$3)/(IF(AND('Категория(опт)'!$B$6="с НДС"),1,IF(AND('Категория(опт)'!$B$6="без НДС"),1.22,"")))</f>
        <v>10818.89112</v>
      </c>
    </row>
    <row r="133" spans="1:13">
      <c r="A133" s="348" t="s">
        <v>362</v>
      </c>
      <c r="B133" s="349" t="s">
        <v>363</v>
      </c>
      <c r="C133" s="349" t="s">
        <v>263</v>
      </c>
      <c r="D133" s="350">
        <v>30467</v>
      </c>
      <c r="E133" s="468">
        <v>0.66400000000000003</v>
      </c>
      <c r="F133" s="468">
        <v>0.59199999999999997</v>
      </c>
      <c r="G133" s="468">
        <v>0.52</v>
      </c>
      <c r="H133" s="468">
        <v>0.47</v>
      </c>
      <c r="I133" s="620">
        <v>0.03</v>
      </c>
      <c r="J133" s="343">
        <v>26324</v>
      </c>
      <c r="K133" s="621">
        <v>0.22</v>
      </c>
      <c r="L133" s="351">
        <f t="shared" si="7"/>
        <v>20532.72</v>
      </c>
      <c r="M133" s="351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В)"),H133,"")))))*(1-$I133)*(1-'Категория(опт)'!$B$3)/(IF(AND('Категория(опт)'!$B$6="с НДС"),1,IF(AND('Категория(опт)'!$B$6="без НДС"),1.22,"")))</f>
        <v>12057.619919999999</v>
      </c>
    </row>
    <row r="134" spans="1:13">
      <c r="A134" s="348" t="s">
        <v>364</v>
      </c>
      <c r="B134" s="349" t="s">
        <v>365</v>
      </c>
      <c r="C134" s="349" t="s">
        <v>263</v>
      </c>
      <c r="D134" s="350">
        <v>40647</v>
      </c>
      <c r="E134" s="468">
        <v>0.66400000000000003</v>
      </c>
      <c r="F134" s="468">
        <v>0.59199999999999997</v>
      </c>
      <c r="G134" s="468">
        <v>0.52</v>
      </c>
      <c r="H134" s="468">
        <v>0.47</v>
      </c>
      <c r="I134" s="620">
        <v>0.03</v>
      </c>
      <c r="J134" s="343">
        <v>35118</v>
      </c>
      <c r="K134" s="621">
        <v>0.22</v>
      </c>
      <c r="L134" s="351">
        <f t="shared" si="7"/>
        <v>27392.04</v>
      </c>
      <c r="M134" s="351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В)"),H134,"")))))*(1-$I134)*(1-'Категория(опт)'!$B$3)/(IF(AND('Категория(опт)'!$B$6="с НДС"),1,IF(AND('Категория(опт)'!$B$6="без НДС"),1.22,"")))</f>
        <v>16086.456720000002</v>
      </c>
    </row>
    <row r="135" spans="1:13">
      <c r="A135" s="348" t="s">
        <v>366</v>
      </c>
      <c r="B135" s="349" t="s">
        <v>367</v>
      </c>
      <c r="C135" s="349" t="s">
        <v>263</v>
      </c>
      <c r="D135" s="350">
        <v>45680</v>
      </c>
      <c r="E135" s="468">
        <v>0.66400000000000003</v>
      </c>
      <c r="F135" s="468">
        <v>0.59199999999999997</v>
      </c>
      <c r="G135" s="468">
        <v>0.52</v>
      </c>
      <c r="H135" s="468">
        <v>0.47</v>
      </c>
      <c r="I135" s="620">
        <v>0.03</v>
      </c>
      <c r="J135" s="343">
        <v>39467</v>
      </c>
      <c r="K135" s="621">
        <v>0.22</v>
      </c>
      <c r="L135" s="351">
        <f t="shared" si="7"/>
        <v>30784.260000000002</v>
      </c>
      <c r="M135" s="351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В)"),H135,"")))))*(1-$I135)*(1-'Категория(опт)'!$B$3)/(IF(AND('Категория(опт)'!$B$6="с НДС"),1,IF(AND('Категория(опт)'!$B$6="без НДС"),1.22,"")))</f>
        <v>18078.316800000001</v>
      </c>
    </row>
    <row r="136" spans="1:13">
      <c r="A136" s="348" t="s">
        <v>368</v>
      </c>
      <c r="B136" s="349" t="s">
        <v>369</v>
      </c>
      <c r="C136" s="349" t="s">
        <v>263</v>
      </c>
      <c r="D136" s="350">
        <v>51634</v>
      </c>
      <c r="E136" s="468">
        <v>0.66400000000000003</v>
      </c>
      <c r="F136" s="468">
        <v>0.59199999999999997</v>
      </c>
      <c r="G136" s="468">
        <v>0.52</v>
      </c>
      <c r="H136" s="468">
        <v>0.47</v>
      </c>
      <c r="I136" s="620">
        <v>0.03</v>
      </c>
      <c r="J136" s="343">
        <v>44612</v>
      </c>
      <c r="K136" s="621">
        <v>0.22</v>
      </c>
      <c r="L136" s="351">
        <f t="shared" si="7"/>
        <v>34797.360000000001</v>
      </c>
      <c r="M136" s="351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В)"),H136,"")))))*(1-$I136)*(1-'Категория(опт)'!$B$3)/(IF(AND('Категория(опт)'!$B$6="с НДС"),1,IF(AND('Категория(опт)'!$B$6="без НДС"),1.22,"")))</f>
        <v>20434.671840000003</v>
      </c>
    </row>
    <row r="137" spans="1:13">
      <c r="A137" s="348" t="s">
        <v>370</v>
      </c>
      <c r="B137" s="349" t="s">
        <v>371</v>
      </c>
      <c r="C137" s="349" t="s">
        <v>263</v>
      </c>
      <c r="D137" s="350">
        <v>58270</v>
      </c>
      <c r="E137" s="468">
        <v>0.66400000000000003</v>
      </c>
      <c r="F137" s="468">
        <v>0.59199999999999997</v>
      </c>
      <c r="G137" s="468">
        <v>0.52</v>
      </c>
      <c r="H137" s="468">
        <v>0.47</v>
      </c>
      <c r="I137" s="620">
        <v>0.03</v>
      </c>
      <c r="J137" s="343">
        <v>50345</v>
      </c>
      <c r="K137" s="621">
        <v>0.22</v>
      </c>
      <c r="L137" s="351">
        <f t="shared" si="7"/>
        <v>39269.1</v>
      </c>
      <c r="M137" s="351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В)"),H137,"")))))*(1-$I137)*(1-'Категория(опт)'!$B$3)/(IF(AND('Категория(опт)'!$B$6="с НДС"),1,IF(AND('Категория(опт)'!$B$6="без НДС"),1.22,"")))</f>
        <v>23060.935200000004</v>
      </c>
    </row>
    <row r="138" spans="1:13">
      <c r="A138" s="348" t="s">
        <v>372</v>
      </c>
      <c r="B138" s="349" t="s">
        <v>373</v>
      </c>
      <c r="C138" s="349" t="s">
        <v>263</v>
      </c>
      <c r="D138" s="350">
        <v>64454</v>
      </c>
      <c r="E138" s="468">
        <v>0.66400000000000003</v>
      </c>
      <c r="F138" s="468">
        <v>0.59199999999999997</v>
      </c>
      <c r="G138" s="468">
        <v>0.52</v>
      </c>
      <c r="H138" s="468">
        <v>0.47</v>
      </c>
      <c r="I138" s="620">
        <v>0.03</v>
      </c>
      <c r="J138" s="343">
        <v>55689</v>
      </c>
      <c r="K138" s="621">
        <v>0.22</v>
      </c>
      <c r="L138" s="351">
        <f t="shared" si="7"/>
        <v>43437.42</v>
      </c>
      <c r="M138" s="351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В)"),H138,"")))))*(1-$I138)*(1-'Категория(опт)'!$B$3)/(IF(AND('Категория(опт)'!$B$6="с НДС"),1,IF(AND('Категория(опт)'!$B$6="без НДС"),1.22,"")))</f>
        <v>25508.315040000001</v>
      </c>
    </row>
    <row r="139" spans="1:13">
      <c r="A139" s="348" t="s">
        <v>374</v>
      </c>
      <c r="B139" s="349" t="s">
        <v>375</v>
      </c>
      <c r="C139" s="349" t="s">
        <v>263</v>
      </c>
      <c r="D139" s="350">
        <v>22736</v>
      </c>
      <c r="E139" s="468">
        <v>0.66400000000000003</v>
      </c>
      <c r="F139" s="468">
        <v>0.59199999999999997</v>
      </c>
      <c r="G139" s="468">
        <v>0.52</v>
      </c>
      <c r="H139" s="468">
        <v>0.47</v>
      </c>
      <c r="I139" s="620">
        <v>0.03</v>
      </c>
      <c r="J139" s="343">
        <v>19639</v>
      </c>
      <c r="K139" s="621">
        <v>0.22</v>
      </c>
      <c r="L139" s="351">
        <f t="shared" si="7"/>
        <v>15318.42</v>
      </c>
      <c r="M139" s="351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В)"),H139,"")))))*(1-$I139)*(1-'Категория(опт)'!$B$3)/(IF(AND('Категория(опт)'!$B$6="с НДС"),1,IF(AND('Категория(опт)'!$B$6="без НДС"),1.22,"")))</f>
        <v>8997.9993599999998</v>
      </c>
    </row>
    <row r="140" spans="1:13">
      <c r="A140" s="348" t="s">
        <v>376</v>
      </c>
      <c r="B140" s="349" t="s">
        <v>377</v>
      </c>
      <c r="C140" s="349" t="s">
        <v>263</v>
      </c>
      <c r="D140" s="350">
        <v>25381</v>
      </c>
      <c r="E140" s="468">
        <v>0.66400000000000003</v>
      </c>
      <c r="F140" s="468">
        <v>0.59199999999999997</v>
      </c>
      <c r="G140" s="468">
        <v>0.52</v>
      </c>
      <c r="H140" s="468">
        <v>0.47</v>
      </c>
      <c r="I140" s="620">
        <v>0.03</v>
      </c>
      <c r="J140" s="343">
        <v>21926</v>
      </c>
      <c r="K140" s="621">
        <v>0.22</v>
      </c>
      <c r="L140" s="351">
        <f t="shared" si="7"/>
        <v>17102.28</v>
      </c>
      <c r="M140" s="351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В)"),H140,"")))))*(1-$I140)*(1-'Категория(опт)'!$B$3)/(IF(AND('Категория(опт)'!$B$6="с НДС"),1,IF(AND('Категория(опт)'!$B$6="без НДС"),1.22,"")))</f>
        <v>10044.78456</v>
      </c>
    </row>
    <row r="141" spans="1:13">
      <c r="A141" s="348" t="s">
        <v>378</v>
      </c>
      <c r="B141" s="349" t="s">
        <v>379</v>
      </c>
      <c r="C141" s="349" t="s">
        <v>263</v>
      </c>
      <c r="D141" s="350">
        <v>33110</v>
      </c>
      <c r="E141" s="468">
        <v>0.66400000000000003</v>
      </c>
      <c r="F141" s="468">
        <v>0.59199999999999997</v>
      </c>
      <c r="G141" s="468">
        <v>0.52</v>
      </c>
      <c r="H141" s="468">
        <v>0.47</v>
      </c>
      <c r="I141" s="620">
        <v>0.03</v>
      </c>
      <c r="J141" s="343">
        <v>28610</v>
      </c>
      <c r="K141" s="621">
        <v>0.22</v>
      </c>
      <c r="L141" s="351">
        <f t="shared" si="7"/>
        <v>22315.8</v>
      </c>
      <c r="M141" s="351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В)"),H141,"")))))*(1-$I141)*(1-'Категория(опт)'!$B$3)/(IF(AND('Категория(опт)'!$B$6="с НДС"),1,IF(AND('Категория(опт)'!$B$6="без НДС"),1.22,"")))</f>
        <v>13103.613600000001</v>
      </c>
    </row>
    <row r="142" spans="1:13">
      <c r="A142" s="348" t="s">
        <v>380</v>
      </c>
      <c r="B142" s="349" t="s">
        <v>381</v>
      </c>
      <c r="C142" s="349" t="s">
        <v>263</v>
      </c>
      <c r="D142" s="350">
        <v>38516</v>
      </c>
      <c r="E142" s="468">
        <v>0.66400000000000003</v>
      </c>
      <c r="F142" s="468">
        <v>0.59199999999999997</v>
      </c>
      <c r="G142" s="468">
        <v>0.52</v>
      </c>
      <c r="H142" s="468">
        <v>0.47</v>
      </c>
      <c r="I142" s="620">
        <v>0.03</v>
      </c>
      <c r="J142" s="343">
        <v>33282</v>
      </c>
      <c r="K142" s="621">
        <v>0.22</v>
      </c>
      <c r="L142" s="351">
        <f t="shared" si="7"/>
        <v>25959.96</v>
      </c>
      <c r="M142" s="351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В)"),H142,"")))))*(1-$I142)*(1-'Категория(опт)'!$B$3)/(IF(AND('Категория(опт)'!$B$6="с НДС"),1,IF(AND('Категория(опт)'!$B$6="без НДС"),1.22,"")))</f>
        <v>15243.09216</v>
      </c>
    </row>
    <row r="143" spans="1:13">
      <c r="A143" s="348" t="s">
        <v>382</v>
      </c>
      <c r="B143" s="349" t="s">
        <v>383</v>
      </c>
      <c r="C143" s="349" t="s">
        <v>263</v>
      </c>
      <c r="D143" s="350">
        <v>43037</v>
      </c>
      <c r="E143" s="468">
        <v>0.66400000000000003</v>
      </c>
      <c r="F143" s="468">
        <v>0.59199999999999997</v>
      </c>
      <c r="G143" s="468">
        <v>0.52</v>
      </c>
      <c r="H143" s="468">
        <v>0.47</v>
      </c>
      <c r="I143" s="620">
        <v>0.03</v>
      </c>
      <c r="J143" s="343">
        <v>37196</v>
      </c>
      <c r="K143" s="621">
        <v>0.22</v>
      </c>
      <c r="L143" s="351">
        <f t="shared" si="7"/>
        <v>29012.880000000001</v>
      </c>
      <c r="M143" s="351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В)"),H143,"")))))*(1-$I143)*(1-'Категория(опт)'!$B$3)/(IF(AND('Категория(опт)'!$B$6="с НДС"),1,IF(AND('Категория(опт)'!$B$6="без НДС"),1.22,"")))</f>
        <v>17032.323120000001</v>
      </c>
    </row>
    <row r="144" spans="1:13">
      <c r="A144" s="348" t="s">
        <v>384</v>
      </c>
      <c r="B144" s="349" t="s">
        <v>385</v>
      </c>
      <c r="C144" s="349" t="s">
        <v>263</v>
      </c>
      <c r="D144" s="350">
        <v>48442</v>
      </c>
      <c r="E144" s="468">
        <v>0.66400000000000003</v>
      </c>
      <c r="F144" s="468">
        <v>0.59199999999999997</v>
      </c>
      <c r="G144" s="468">
        <v>0.52</v>
      </c>
      <c r="H144" s="468">
        <v>0.47</v>
      </c>
      <c r="I144" s="620">
        <v>0.03</v>
      </c>
      <c r="J144" s="343">
        <v>41854</v>
      </c>
      <c r="K144" s="621">
        <v>0.22</v>
      </c>
      <c r="L144" s="351">
        <f t="shared" si="7"/>
        <v>32646.120000000003</v>
      </c>
      <c r="M144" s="351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В)"),H144,"")))))*(1-$I144)*(1-'Категория(опт)'!$B$3)/(IF(AND('Категория(опт)'!$B$6="с НДС"),1,IF(AND('Категория(опт)'!$B$6="без НДС"),1.22,"")))</f>
        <v>19171.405920000001</v>
      </c>
    </row>
    <row r="145" spans="1:13">
      <c r="A145" s="348" t="s">
        <v>386</v>
      </c>
      <c r="B145" s="349" t="s">
        <v>387</v>
      </c>
      <c r="C145" s="349" t="s">
        <v>263</v>
      </c>
      <c r="D145" s="350">
        <v>53743</v>
      </c>
      <c r="E145" s="468">
        <v>0.66400000000000003</v>
      </c>
      <c r="F145" s="468">
        <v>0.59199999999999997</v>
      </c>
      <c r="G145" s="468">
        <v>0.52</v>
      </c>
      <c r="H145" s="468">
        <v>0.47</v>
      </c>
      <c r="I145" s="620">
        <v>0.03</v>
      </c>
      <c r="J145" s="343">
        <v>46430</v>
      </c>
      <c r="K145" s="621">
        <v>0.22</v>
      </c>
      <c r="L145" s="351">
        <f t="shared" si="7"/>
        <v>36215.4</v>
      </c>
      <c r="M145" s="351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В)"),H145,"")))))*(1-$I145)*(1-'Категория(опт)'!$B$3)/(IF(AND('Категория(опт)'!$B$6="с НДС"),1,IF(AND('Категория(опт)'!$B$6="без НДС"),1.22,"")))</f>
        <v>21269.329679999999</v>
      </c>
    </row>
    <row r="146" spans="1:13">
      <c r="A146" s="348" t="s">
        <v>388</v>
      </c>
      <c r="B146" s="349" t="s">
        <v>389</v>
      </c>
      <c r="C146" s="349" t="s">
        <v>263</v>
      </c>
      <c r="D146" s="350">
        <v>18791</v>
      </c>
      <c r="E146" s="468">
        <v>0.61599999999999999</v>
      </c>
      <c r="F146" s="468">
        <v>0.56799999999999995</v>
      </c>
      <c r="G146" s="468">
        <v>0.52</v>
      </c>
      <c r="H146" s="468">
        <v>0.47</v>
      </c>
      <c r="I146" s="620">
        <v>0.03</v>
      </c>
      <c r="J146" s="343">
        <v>15959</v>
      </c>
      <c r="K146" s="621">
        <v>0.17</v>
      </c>
      <c r="L146" s="351">
        <f t="shared" si="7"/>
        <v>13245.97</v>
      </c>
      <c r="M146" s="351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В)"),H146,"")))))*(1-$I146)*(1-'Категория(опт)'!$B$3)/(IF(AND('Категория(опт)'!$B$6="с НДС"),1,IF(AND('Категория(опт)'!$B$6="без НДС"),1.22,"")))</f>
        <v>7874.1806400000014</v>
      </c>
    </row>
    <row r="147" spans="1:13">
      <c r="A147" s="348" t="s">
        <v>390</v>
      </c>
      <c r="B147" s="349" t="s">
        <v>391</v>
      </c>
      <c r="C147" s="349" t="s">
        <v>263</v>
      </c>
      <c r="D147" s="350">
        <v>20951</v>
      </c>
      <c r="E147" s="468">
        <v>0.61599999999999999</v>
      </c>
      <c r="F147" s="468">
        <v>0.56799999999999995</v>
      </c>
      <c r="G147" s="468">
        <v>0.52</v>
      </c>
      <c r="H147" s="468">
        <v>0.47</v>
      </c>
      <c r="I147" s="620">
        <v>0.03</v>
      </c>
      <c r="J147" s="343">
        <v>17806</v>
      </c>
      <c r="K147" s="621">
        <v>0.17</v>
      </c>
      <c r="L147" s="351">
        <f t="shared" si="7"/>
        <v>14778.98</v>
      </c>
      <c r="M147" s="351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В)"),H147,"")))))*(1-$I147)*(1-'Категория(опт)'!$B$3)/(IF(AND('Категория(опт)'!$B$6="с НДС"),1,IF(AND('Категория(опт)'!$B$6="без НДС"),1.22,"")))</f>
        <v>8779.3070399999997</v>
      </c>
    </row>
    <row r="148" spans="1:13">
      <c r="A148" s="348" t="s">
        <v>392</v>
      </c>
      <c r="B148" s="349" t="s">
        <v>393</v>
      </c>
      <c r="C148" s="349" t="s">
        <v>263</v>
      </c>
      <c r="D148" s="350">
        <v>27494</v>
      </c>
      <c r="E148" s="468">
        <v>0.61599999999999999</v>
      </c>
      <c r="F148" s="468">
        <v>0.56799999999999995</v>
      </c>
      <c r="G148" s="468">
        <v>0.52</v>
      </c>
      <c r="H148" s="468">
        <v>0.47</v>
      </c>
      <c r="I148" s="620">
        <v>0.03</v>
      </c>
      <c r="J148" s="343">
        <v>23359</v>
      </c>
      <c r="K148" s="621">
        <v>0.17</v>
      </c>
      <c r="L148" s="351">
        <f t="shared" si="7"/>
        <v>19387.969999999998</v>
      </c>
      <c r="M148" s="351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В)"),H148,"")))))*(1-$I148)*(1-'Категория(опт)'!$B$3)/(IF(AND('Категория(опт)'!$B$6="с НДС"),1,IF(AND('Категория(опт)'!$B$6="без НДС"),1.22,"")))</f>
        <v>11521.085760000002</v>
      </c>
    </row>
    <row r="149" spans="1:13">
      <c r="A149" s="348" t="s">
        <v>394</v>
      </c>
      <c r="B149" s="349" t="s">
        <v>395</v>
      </c>
      <c r="C149" s="349" t="s">
        <v>263</v>
      </c>
      <c r="D149" s="350">
        <v>31229</v>
      </c>
      <c r="E149" s="468">
        <v>0.61599999999999999</v>
      </c>
      <c r="F149" s="468">
        <v>0.56799999999999995</v>
      </c>
      <c r="G149" s="468">
        <v>0.52</v>
      </c>
      <c r="H149" s="468">
        <v>0.47</v>
      </c>
      <c r="I149" s="620">
        <v>0.03</v>
      </c>
      <c r="J149" s="343">
        <v>26529</v>
      </c>
      <c r="K149" s="621">
        <v>0.17</v>
      </c>
      <c r="L149" s="351">
        <f t="shared" si="7"/>
        <v>22019.07</v>
      </c>
      <c r="M149" s="351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В)"),H149,"")))))*(1-$I149)*(1-'Категория(опт)'!$B$3)/(IF(AND('Категория(опт)'!$B$6="с НДС"),1,IF(AND('Категория(опт)'!$B$6="без НДС"),1.22,"")))</f>
        <v>13086.200160000002</v>
      </c>
    </row>
    <row r="150" spans="1:13">
      <c r="A150" s="348" t="s">
        <v>396</v>
      </c>
      <c r="B150" s="349" t="s">
        <v>397</v>
      </c>
      <c r="C150" s="349" t="s">
        <v>263</v>
      </c>
      <c r="D150" s="350">
        <v>35602</v>
      </c>
      <c r="E150" s="468">
        <v>0.61599999999999999</v>
      </c>
      <c r="F150" s="468">
        <v>0.56799999999999995</v>
      </c>
      <c r="G150" s="468">
        <v>0.52</v>
      </c>
      <c r="H150" s="468">
        <v>0.47</v>
      </c>
      <c r="I150" s="620">
        <v>0.03</v>
      </c>
      <c r="J150" s="343">
        <v>30305</v>
      </c>
      <c r="K150" s="621">
        <v>0.17</v>
      </c>
      <c r="L150" s="351">
        <f t="shared" si="7"/>
        <v>25153.149999999998</v>
      </c>
      <c r="M150" s="351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В)"),H150,"")))))*(1-$I150)*(1-'Категория(опт)'!$B$3)/(IF(AND('Категория(опт)'!$B$6="с НДС"),1,IF(AND('Категория(опт)'!$B$6="без НДС"),1.22,"")))</f>
        <v>14918.662080000002</v>
      </c>
    </row>
    <row r="151" spans="1:13">
      <c r="A151" s="348" t="s">
        <v>398</v>
      </c>
      <c r="B151" s="349" t="s">
        <v>399</v>
      </c>
      <c r="C151" s="349" t="s">
        <v>263</v>
      </c>
      <c r="D151" s="350">
        <v>39751</v>
      </c>
      <c r="E151" s="468">
        <v>0.61599999999999999</v>
      </c>
      <c r="F151" s="468">
        <v>0.56799999999999995</v>
      </c>
      <c r="G151" s="468">
        <v>0.52</v>
      </c>
      <c r="H151" s="468">
        <v>0.47</v>
      </c>
      <c r="I151" s="620">
        <v>0.03</v>
      </c>
      <c r="J151" s="343">
        <v>33779</v>
      </c>
      <c r="K151" s="621">
        <v>0.17</v>
      </c>
      <c r="L151" s="351">
        <f t="shared" si="7"/>
        <v>28036.57</v>
      </c>
      <c r="M151" s="351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В)"),H151,"")))))*(1-$I151)*(1-'Категория(опт)'!$B$3)/(IF(AND('Категория(опт)'!$B$6="с НДС"),1,IF(AND('Категория(опт)'!$B$6="без НДС"),1.22,"")))</f>
        <v>16657.259040000001</v>
      </c>
    </row>
    <row r="152" spans="1:13">
      <c r="A152" s="348" t="s">
        <v>400</v>
      </c>
      <c r="B152" s="349" t="s">
        <v>401</v>
      </c>
      <c r="C152" s="349" t="s">
        <v>263</v>
      </c>
      <c r="D152" s="350">
        <v>44052</v>
      </c>
      <c r="E152" s="468">
        <v>0.61599999999999999</v>
      </c>
      <c r="F152" s="468">
        <v>0.56799999999999995</v>
      </c>
      <c r="G152" s="468">
        <v>0.52</v>
      </c>
      <c r="H152" s="468">
        <v>0.47</v>
      </c>
      <c r="I152" s="620">
        <v>0.03</v>
      </c>
      <c r="J152" s="343">
        <v>37430</v>
      </c>
      <c r="K152" s="621">
        <v>0.17</v>
      </c>
      <c r="L152" s="351">
        <f t="shared" si="7"/>
        <v>31066.899999999998</v>
      </c>
      <c r="M152" s="351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В)"),H152,"")))))*(1-$I152)*(1-'Категория(опт)'!$B$3)/(IF(AND('Категория(опт)'!$B$6="с НДС"),1,IF(AND('Категория(опт)'!$B$6="без НДС"),1.22,"")))</f>
        <v>18459.550080000005</v>
      </c>
    </row>
    <row r="153" spans="1:13">
      <c r="A153" s="348" t="s">
        <v>402</v>
      </c>
      <c r="B153" s="349" t="s">
        <v>403</v>
      </c>
      <c r="C153" s="349" t="s">
        <v>263</v>
      </c>
      <c r="D153" s="350">
        <v>26935</v>
      </c>
      <c r="E153" s="468">
        <v>0.61599999999999999</v>
      </c>
      <c r="F153" s="468">
        <v>0.56799999999999995</v>
      </c>
      <c r="G153" s="468">
        <v>0.52</v>
      </c>
      <c r="H153" s="468">
        <v>0.47</v>
      </c>
      <c r="I153" s="620">
        <v>0.03</v>
      </c>
      <c r="J153" s="343">
        <v>27326</v>
      </c>
      <c r="K153" s="621">
        <v>0.32</v>
      </c>
      <c r="L153" s="351">
        <f t="shared" si="7"/>
        <v>18581.679999999997</v>
      </c>
      <c r="M153" s="351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В)"),H153,"")))))*(1-$I153)*(1-'Категория(опт)'!$B$3)/(IF(AND('Категория(опт)'!$B$6="с НДС"),1,IF(AND('Категория(опт)'!$B$6="без НДС"),1.22,"")))</f>
        <v>11286.842400000001</v>
      </c>
    </row>
    <row r="154" spans="1:13">
      <c r="A154" s="348" t="s">
        <v>405</v>
      </c>
      <c r="B154" s="349" t="s">
        <v>406</v>
      </c>
      <c r="C154" s="349" t="s">
        <v>263</v>
      </c>
      <c r="D154" s="350">
        <v>29415</v>
      </c>
      <c r="E154" s="468">
        <v>0.61599999999999999</v>
      </c>
      <c r="F154" s="468">
        <v>0.56799999999999995</v>
      </c>
      <c r="G154" s="468">
        <v>0.52</v>
      </c>
      <c r="H154" s="468">
        <v>0.47</v>
      </c>
      <c r="I154" s="620">
        <v>0.03</v>
      </c>
      <c r="J154" s="343">
        <v>29846</v>
      </c>
      <c r="K154" s="621">
        <v>0.32</v>
      </c>
      <c r="L154" s="351">
        <f t="shared" si="7"/>
        <v>20295.28</v>
      </c>
      <c r="M154" s="351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В)"),H154,"")))))*(1-$I154)*(1-'Категория(опт)'!$B$3)/(IF(AND('Категория(опт)'!$B$6="с НДС"),1,IF(AND('Категория(опт)'!$B$6="без НДС"),1.22,"")))</f>
        <v>12326.061600000001</v>
      </c>
    </row>
    <row r="155" spans="1:13">
      <c r="A155" s="348" t="s">
        <v>407</v>
      </c>
      <c r="B155" s="349" t="s">
        <v>408</v>
      </c>
      <c r="C155" s="349" t="s">
        <v>263</v>
      </c>
      <c r="D155" s="350">
        <v>40140</v>
      </c>
      <c r="E155" s="468">
        <v>0.61599999999999999</v>
      </c>
      <c r="F155" s="468">
        <v>0.56799999999999995</v>
      </c>
      <c r="G155" s="468">
        <v>0.52</v>
      </c>
      <c r="H155" s="468">
        <v>0.47</v>
      </c>
      <c r="I155" s="620">
        <v>0.03</v>
      </c>
      <c r="J155" s="343">
        <v>40730</v>
      </c>
      <c r="K155" s="621">
        <v>0.32</v>
      </c>
      <c r="L155" s="351">
        <f t="shared" si="7"/>
        <v>27696.399999999998</v>
      </c>
      <c r="M155" s="351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В)"),H155,"")))))*(1-$I155)*(1-'Категория(опт)'!$B$3)/(IF(AND('Категория(опт)'!$B$6="с НДС"),1,IF(AND('Категория(опт)'!$B$6="без НДС"),1.22,"")))</f>
        <v>16820.265600000002</v>
      </c>
    </row>
    <row r="156" spans="1:13">
      <c r="A156" s="348" t="s">
        <v>409</v>
      </c>
      <c r="B156" s="349" t="s">
        <v>410</v>
      </c>
      <c r="C156" s="349" t="s">
        <v>263</v>
      </c>
      <c r="D156" s="350">
        <v>44686</v>
      </c>
      <c r="E156" s="468">
        <v>0.61599999999999999</v>
      </c>
      <c r="F156" s="468">
        <v>0.56799999999999995</v>
      </c>
      <c r="G156" s="468">
        <v>0.52</v>
      </c>
      <c r="H156" s="468">
        <v>0.47</v>
      </c>
      <c r="I156" s="620">
        <v>0.03</v>
      </c>
      <c r="J156" s="343">
        <v>45344</v>
      </c>
      <c r="K156" s="621">
        <v>0.32</v>
      </c>
      <c r="L156" s="351">
        <f t="shared" si="7"/>
        <v>30833.919999999998</v>
      </c>
      <c r="M156" s="351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В)"),H156,"")))))*(1-$I156)*(1-'Категория(опт)'!$B$3)/(IF(AND('Категория(опт)'!$B$6="с НДС"),1,IF(AND('Категория(опт)'!$B$6="без НДС"),1.22,"")))</f>
        <v>18725.221440000001</v>
      </c>
    </row>
    <row r="157" spans="1:13">
      <c r="A157" s="348" t="s">
        <v>411</v>
      </c>
      <c r="B157" s="349" t="s">
        <v>412</v>
      </c>
      <c r="C157" s="349" t="s">
        <v>263</v>
      </c>
      <c r="D157" s="350">
        <v>51106</v>
      </c>
      <c r="E157" s="468">
        <v>0.61599999999999999</v>
      </c>
      <c r="F157" s="468">
        <v>0.56799999999999995</v>
      </c>
      <c r="G157" s="468">
        <v>0.52</v>
      </c>
      <c r="H157" s="468">
        <v>0.47</v>
      </c>
      <c r="I157" s="620">
        <v>0.03</v>
      </c>
      <c r="J157" s="343">
        <v>51959</v>
      </c>
      <c r="K157" s="621">
        <v>0.32</v>
      </c>
      <c r="L157" s="351">
        <f t="shared" si="7"/>
        <v>35332.119999999995</v>
      </c>
      <c r="M157" s="351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В)"),H157,"")))))*(1-$I157)*(1-'Категория(опт)'!$B$3)/(IF(AND('Категория(опт)'!$B$6="с НДС"),1,IF(AND('Категория(опт)'!$B$6="без НДС"),1.22,"")))</f>
        <v>21415.45824</v>
      </c>
    </row>
    <row r="158" spans="1:13">
      <c r="A158" s="348" t="s">
        <v>413</v>
      </c>
      <c r="B158" s="349" t="s">
        <v>414</v>
      </c>
      <c r="C158" s="349" t="s">
        <v>263</v>
      </c>
      <c r="D158" s="350">
        <v>56969</v>
      </c>
      <c r="E158" s="468">
        <v>0.61599999999999999</v>
      </c>
      <c r="F158" s="468">
        <v>0.56799999999999995</v>
      </c>
      <c r="G158" s="468">
        <v>0.52</v>
      </c>
      <c r="H158" s="468">
        <v>0.47</v>
      </c>
      <c r="I158" s="620">
        <v>0.03</v>
      </c>
      <c r="J158" s="343">
        <v>57818</v>
      </c>
      <c r="K158" s="621">
        <v>0.32</v>
      </c>
      <c r="L158" s="351">
        <f t="shared" si="7"/>
        <v>39316.239999999998</v>
      </c>
      <c r="M158" s="351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В)"),H158,"")))))*(1-$I158)*(1-'Категория(опт)'!$B$3)/(IF(AND('Категория(опт)'!$B$6="с НДС"),1,IF(AND('Категория(опт)'!$B$6="без НДС"),1.22,"")))</f>
        <v>23872.289760000003</v>
      </c>
    </row>
    <row r="159" spans="1:13">
      <c r="A159" s="348" t="s">
        <v>415</v>
      </c>
      <c r="B159" s="349" t="s">
        <v>416</v>
      </c>
      <c r="C159" s="349" t="s">
        <v>263</v>
      </c>
      <c r="D159" s="350">
        <v>62230</v>
      </c>
      <c r="E159" s="468">
        <v>0.61599999999999999</v>
      </c>
      <c r="F159" s="468">
        <v>0.56799999999999995</v>
      </c>
      <c r="G159" s="468">
        <v>0.52</v>
      </c>
      <c r="H159" s="468">
        <v>0.47</v>
      </c>
      <c r="I159" s="620">
        <v>0.03</v>
      </c>
      <c r="J159" s="343">
        <v>63158</v>
      </c>
      <c r="K159" s="621">
        <v>0.32</v>
      </c>
      <c r="L159" s="351">
        <f t="shared" si="7"/>
        <v>42947.439999999995</v>
      </c>
      <c r="M159" s="351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В)"),H159,"")))))*(1-$I159)*(1-'Категория(опт)'!$B$3)/(IF(AND('Категория(опт)'!$B$6="с НДС"),1,IF(AND('Категория(опт)'!$B$6="без НДС"),1.22,"")))</f>
        <v>26076.859200000003</v>
      </c>
    </row>
    <row r="160" spans="1:13">
      <c r="A160" s="348" t="s">
        <v>1694</v>
      </c>
      <c r="B160" s="349" t="s">
        <v>1412</v>
      </c>
      <c r="C160" s="349" t="s">
        <v>263</v>
      </c>
      <c r="D160" s="350">
        <v>74357</v>
      </c>
      <c r="E160" s="468">
        <v>0.61599999999999999</v>
      </c>
      <c r="F160" s="468">
        <v>0.56799999999999995</v>
      </c>
      <c r="G160" s="468">
        <v>0.52</v>
      </c>
      <c r="H160" s="468">
        <v>0.47</v>
      </c>
      <c r="I160" s="620">
        <v>0.03</v>
      </c>
      <c r="J160" s="343">
        <v>75630</v>
      </c>
      <c r="K160" s="621">
        <v>0.32</v>
      </c>
      <c r="L160" s="351">
        <f t="shared" ref="L160:L162" si="8">J160*(1-K160)</f>
        <v>51428.399999999994</v>
      </c>
      <c r="M160" s="351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В)"),H160,"")))))*(1-$I160)*(1-'Категория(опт)'!$B$3)/(IF(AND('Категория(опт)'!$B$6="с НДС"),1,IF(AND('Категория(опт)'!$B$6="без НДС"),1.22,"")))</f>
        <v>31158.557280000001</v>
      </c>
    </row>
    <row r="161" spans="1:13">
      <c r="A161" s="348" t="s">
        <v>1695</v>
      </c>
      <c r="B161" s="349" t="s">
        <v>1413</v>
      </c>
      <c r="C161" s="349" t="s">
        <v>263</v>
      </c>
      <c r="D161" s="350">
        <v>91442</v>
      </c>
      <c r="E161" s="468">
        <v>0.61599999999999999</v>
      </c>
      <c r="F161" s="468">
        <v>0.56799999999999995</v>
      </c>
      <c r="G161" s="468">
        <v>0.52</v>
      </c>
      <c r="H161" s="468">
        <v>0.47</v>
      </c>
      <c r="I161" s="620">
        <v>0.03</v>
      </c>
      <c r="J161" s="343">
        <v>93007</v>
      </c>
      <c r="K161" s="621">
        <v>0.32</v>
      </c>
      <c r="L161" s="351">
        <f t="shared" si="8"/>
        <v>63244.759999999995</v>
      </c>
      <c r="M161" s="351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В)"),H161,"")))))*(1-$I161)*(1-'Категория(опт)'!$B$3)/(IF(AND('Категория(опт)'!$B$6="с НДС"),1,IF(AND('Категория(опт)'!$B$6="без НДС"),1.22,"")))</f>
        <v>38317.855680000001</v>
      </c>
    </row>
    <row r="162" spans="1:13">
      <c r="A162" s="348" t="s">
        <v>1696</v>
      </c>
      <c r="B162" s="349" t="s">
        <v>1414</v>
      </c>
      <c r="C162" s="349" t="s">
        <v>263</v>
      </c>
      <c r="D162" s="350">
        <v>104774</v>
      </c>
      <c r="E162" s="468">
        <v>0.61599999999999999</v>
      </c>
      <c r="F162" s="468">
        <v>0.56799999999999995</v>
      </c>
      <c r="G162" s="468">
        <v>0.52</v>
      </c>
      <c r="H162" s="468">
        <v>0.47</v>
      </c>
      <c r="I162" s="620">
        <v>0.03</v>
      </c>
      <c r="J162" s="343">
        <v>106567</v>
      </c>
      <c r="K162" s="621">
        <v>0.32</v>
      </c>
      <c r="L162" s="351">
        <f t="shared" si="8"/>
        <v>72465.56</v>
      </c>
      <c r="M162" s="351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В)"),H162,"")))))*(1-$I162)*(1-'Категория(опт)'!$B$3)/(IF(AND('Категория(опт)'!$B$6="с НДС"),1,IF(AND('Категория(опт)'!$B$6="без НДС"),1.22,"")))</f>
        <v>43904.496960000004</v>
      </c>
    </row>
    <row r="163" spans="1:13">
      <c r="A163" s="348" t="s">
        <v>417</v>
      </c>
      <c r="B163" s="349" t="s">
        <v>418</v>
      </c>
      <c r="C163" s="349" t="s">
        <v>263</v>
      </c>
      <c r="D163" s="350">
        <v>21447</v>
      </c>
      <c r="E163" s="468">
        <v>0.61599999999999999</v>
      </c>
      <c r="F163" s="468">
        <v>0.56799999999999995</v>
      </c>
      <c r="G163" s="468">
        <v>0.52</v>
      </c>
      <c r="H163" s="468">
        <v>0.47</v>
      </c>
      <c r="I163" s="620">
        <v>0.03</v>
      </c>
      <c r="J163" s="343">
        <v>21877</v>
      </c>
      <c r="K163" s="621">
        <v>0.32</v>
      </c>
      <c r="L163" s="351">
        <f t="shared" si="7"/>
        <v>14876.359999999999</v>
      </c>
      <c r="M163" s="351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В)"),H163,"")))))*(1-$I163)*(1-'Категория(опт)'!$B$3)/(IF(AND('Категория(опт)'!$B$6="с НДС"),1,IF(AND('Категория(опт)'!$B$6="без НДС"),1.22,"")))</f>
        <v>8987.1508800000011</v>
      </c>
    </row>
    <row r="164" spans="1:13">
      <c r="A164" s="348" t="s">
        <v>419</v>
      </c>
      <c r="B164" s="349" t="s">
        <v>420</v>
      </c>
      <c r="C164" s="349" t="s">
        <v>263</v>
      </c>
      <c r="D164" s="350">
        <v>23546</v>
      </c>
      <c r="E164" s="468">
        <v>0.61599999999999999</v>
      </c>
      <c r="F164" s="468">
        <v>0.56799999999999995</v>
      </c>
      <c r="G164" s="468">
        <v>0.52</v>
      </c>
      <c r="H164" s="468">
        <v>0.47</v>
      </c>
      <c r="I164" s="620">
        <v>0.03</v>
      </c>
      <c r="J164" s="343">
        <v>24019</v>
      </c>
      <c r="K164" s="621">
        <v>0.32</v>
      </c>
      <c r="L164" s="351">
        <f t="shared" si="7"/>
        <v>16332.919999999998</v>
      </c>
      <c r="M164" s="351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В)"),H164,"")))))*(1-$I164)*(1-'Категория(опт)'!$B$3)/(IF(AND('Категория(опт)'!$B$6="с НДС"),1,IF(AND('Категория(опт)'!$B$6="без НДС"),1.22,"")))</f>
        <v>9866.7158400000008</v>
      </c>
    </row>
    <row r="165" spans="1:13">
      <c r="A165" s="348" t="s">
        <v>421</v>
      </c>
      <c r="B165" s="349" t="s">
        <v>422</v>
      </c>
      <c r="C165" s="349" t="s">
        <v>263</v>
      </c>
      <c r="D165" s="350">
        <v>31464</v>
      </c>
      <c r="E165" s="468">
        <v>0.61599999999999999</v>
      </c>
      <c r="F165" s="468">
        <v>0.56799999999999995</v>
      </c>
      <c r="G165" s="468">
        <v>0.52</v>
      </c>
      <c r="H165" s="468">
        <v>0.47</v>
      </c>
      <c r="I165" s="620">
        <v>0.03</v>
      </c>
      <c r="J165" s="343">
        <v>32099</v>
      </c>
      <c r="K165" s="621">
        <v>0.32</v>
      </c>
      <c r="L165" s="351">
        <f t="shared" si="7"/>
        <v>21827.32</v>
      </c>
      <c r="M165" s="351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В)"),H165,"")))))*(1-$I165)*(1-'Категория(опт)'!$B$3)/(IF(AND('Категория(опт)'!$B$6="с НДС"),1,IF(AND('Категория(опт)'!$B$6="без НДС"),1.22,"")))</f>
        <v>13184.674560000001</v>
      </c>
    </row>
    <row r="166" spans="1:13">
      <c r="A166" s="348" t="s">
        <v>423</v>
      </c>
      <c r="B166" s="349" t="s">
        <v>424</v>
      </c>
      <c r="C166" s="349" t="s">
        <v>263</v>
      </c>
      <c r="D166" s="350">
        <v>35466</v>
      </c>
      <c r="E166" s="468">
        <v>0.61599999999999999</v>
      </c>
      <c r="F166" s="468">
        <v>0.56799999999999995</v>
      </c>
      <c r="G166" s="468">
        <v>0.52</v>
      </c>
      <c r="H166" s="468">
        <v>0.47</v>
      </c>
      <c r="I166" s="620">
        <v>0.03</v>
      </c>
      <c r="J166" s="343">
        <v>36194</v>
      </c>
      <c r="K166" s="621">
        <v>0.32</v>
      </c>
      <c r="L166" s="351">
        <f t="shared" si="7"/>
        <v>24611.919999999998</v>
      </c>
      <c r="M166" s="351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В)"),H166,"")))))*(1-$I166)*(1-'Категория(опт)'!$B$3)/(IF(AND('Категория(опт)'!$B$6="с НДС"),1,IF(AND('Категория(опт)'!$B$6="без НДС"),1.22,"")))</f>
        <v>14861.672640000001</v>
      </c>
    </row>
    <row r="167" spans="1:13">
      <c r="A167" s="348" t="s">
        <v>425</v>
      </c>
      <c r="B167" s="349" t="s">
        <v>426</v>
      </c>
      <c r="C167" s="349" t="s">
        <v>263</v>
      </c>
      <c r="D167" s="350">
        <v>40195</v>
      </c>
      <c r="E167" s="468">
        <v>0.61599999999999999</v>
      </c>
      <c r="F167" s="468">
        <v>0.56799999999999995</v>
      </c>
      <c r="G167" s="468">
        <v>0.52</v>
      </c>
      <c r="H167" s="468">
        <v>0.47</v>
      </c>
      <c r="I167" s="620">
        <v>0.03</v>
      </c>
      <c r="J167" s="343">
        <v>40934</v>
      </c>
      <c r="K167" s="621">
        <v>0.32</v>
      </c>
      <c r="L167" s="351">
        <f t="shared" si="7"/>
        <v>27835.119999999999</v>
      </c>
      <c r="M167" s="351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В)"),H167,"")))))*(1-$I167)*(1-'Категория(опт)'!$B$3)/(IF(AND('Категория(опт)'!$B$6="с НДС"),1,IF(AND('Категория(опт)'!$B$6="без НДС"),1.22,"")))</f>
        <v>16843.3128</v>
      </c>
    </row>
    <row r="168" spans="1:13">
      <c r="A168" s="348" t="s">
        <v>427</v>
      </c>
      <c r="B168" s="349" t="s">
        <v>428</v>
      </c>
      <c r="C168" s="349" t="s">
        <v>263</v>
      </c>
      <c r="D168" s="350">
        <v>45214</v>
      </c>
      <c r="E168" s="468">
        <v>0.61599999999999999</v>
      </c>
      <c r="F168" s="468">
        <v>0.56799999999999995</v>
      </c>
      <c r="G168" s="468">
        <v>0.52</v>
      </c>
      <c r="H168" s="468">
        <v>0.47</v>
      </c>
      <c r="I168" s="620">
        <v>0.03</v>
      </c>
      <c r="J168" s="343">
        <v>46132</v>
      </c>
      <c r="K168" s="621">
        <v>0.32</v>
      </c>
      <c r="L168" s="351">
        <f t="shared" si="7"/>
        <v>31369.759999999998</v>
      </c>
      <c r="M168" s="351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В)"),H168,"")))))*(1-$I168)*(1-'Категория(опт)'!$B$3)/(IF(AND('Категория(опт)'!$B$6="с НДС"),1,IF(AND('Категория(опт)'!$B$6="без НДС"),1.22,"")))</f>
        <v>18946.474560000002</v>
      </c>
    </row>
    <row r="169" spans="1:13">
      <c r="A169" s="348" t="s">
        <v>429</v>
      </c>
      <c r="B169" s="349" t="s">
        <v>430</v>
      </c>
      <c r="C169" s="349" t="s">
        <v>263</v>
      </c>
      <c r="D169" s="350">
        <v>49303</v>
      </c>
      <c r="E169" s="468">
        <v>0.61599999999999999</v>
      </c>
      <c r="F169" s="468">
        <v>0.56799999999999995</v>
      </c>
      <c r="G169" s="468">
        <v>0.52</v>
      </c>
      <c r="H169" s="468">
        <v>0.47</v>
      </c>
      <c r="I169" s="620">
        <v>0.03</v>
      </c>
      <c r="J169" s="343">
        <v>50306</v>
      </c>
      <c r="K169" s="621">
        <v>0.32</v>
      </c>
      <c r="L169" s="351">
        <f t="shared" si="7"/>
        <v>34208.079999999994</v>
      </c>
      <c r="M169" s="351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В)"),H169,"")))))*(1-$I169)*(1-'Категория(опт)'!$B$3)/(IF(AND('Категория(опт)'!$B$6="с НДС"),1,IF(AND('Категория(опт)'!$B$6="без НДС"),1.22,"")))</f>
        <v>20659.929120000004</v>
      </c>
    </row>
    <row r="170" spans="1:13">
      <c r="A170" s="348" t="s">
        <v>1697</v>
      </c>
      <c r="B170" s="349" t="s">
        <v>1409</v>
      </c>
      <c r="C170" s="349" t="s">
        <v>263</v>
      </c>
      <c r="D170" s="350">
        <v>57478</v>
      </c>
      <c r="E170" s="468">
        <v>0.61599999999999999</v>
      </c>
      <c r="F170" s="468">
        <v>0.56799999999999995</v>
      </c>
      <c r="G170" s="468">
        <v>0.52</v>
      </c>
      <c r="H170" s="468">
        <v>0.47</v>
      </c>
      <c r="I170" s="620">
        <v>0.03</v>
      </c>
      <c r="J170" s="343">
        <v>58759</v>
      </c>
      <c r="K170" s="621">
        <v>0.32</v>
      </c>
      <c r="L170" s="351">
        <f t="shared" ref="L170:L172" si="9">J170*(1-K170)</f>
        <v>39956.119999999995</v>
      </c>
      <c r="M170" s="351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В)"),H170,"")))))*(1-$I170)*(1-'Категория(опт)'!$B$3)/(IF(AND('Категория(опт)'!$B$6="с НДС"),1,IF(AND('Категория(опт)'!$B$6="без НДС"),1.22,"")))</f>
        <v>24085.581120000003</v>
      </c>
    </row>
    <row r="171" spans="1:13">
      <c r="A171" s="348" t="s">
        <v>1698</v>
      </c>
      <c r="B171" s="349" t="s">
        <v>1410</v>
      </c>
      <c r="C171" s="349" t="s">
        <v>263</v>
      </c>
      <c r="D171" s="350">
        <v>70987</v>
      </c>
      <c r="E171" s="468">
        <v>0.61599999999999999</v>
      </c>
      <c r="F171" s="468">
        <v>0.56799999999999995</v>
      </c>
      <c r="G171" s="468">
        <v>0.52</v>
      </c>
      <c r="H171" s="468">
        <v>0.47</v>
      </c>
      <c r="I171" s="620">
        <v>0.03</v>
      </c>
      <c r="J171" s="343">
        <v>72569</v>
      </c>
      <c r="K171" s="621">
        <v>0.32</v>
      </c>
      <c r="L171" s="351">
        <f t="shared" si="9"/>
        <v>49346.92</v>
      </c>
      <c r="M171" s="351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В)"),H171,"")))))*(1-$I171)*(1-'Категория(опт)'!$B$3)/(IF(AND('Категория(опт)'!$B$6="с НДС"),1,IF(AND('Категория(опт)'!$B$6="без НДС"),1.22,"")))</f>
        <v>29746.392480000002</v>
      </c>
    </row>
    <row r="172" spans="1:13">
      <c r="A172" s="348" t="s">
        <v>1699</v>
      </c>
      <c r="B172" s="349" t="s">
        <v>1411</v>
      </c>
      <c r="C172" s="349" t="s">
        <v>263</v>
      </c>
      <c r="D172" s="350">
        <v>82612</v>
      </c>
      <c r="E172" s="468">
        <v>0.61599999999999999</v>
      </c>
      <c r="F172" s="468">
        <v>0.56799999999999995</v>
      </c>
      <c r="G172" s="468">
        <v>0.52</v>
      </c>
      <c r="H172" s="468">
        <v>0.47</v>
      </c>
      <c r="I172" s="620">
        <v>0.03</v>
      </c>
      <c r="J172" s="343">
        <v>84453</v>
      </c>
      <c r="K172" s="621">
        <v>0.32</v>
      </c>
      <c r="L172" s="351">
        <f t="shared" si="9"/>
        <v>57428.039999999994</v>
      </c>
      <c r="M172" s="351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В)"),H172,"")))))*(1-$I172)*(1-'Категория(опт)'!$B$3)/(IF(AND('Категория(опт)'!$B$6="с НДС"),1,IF(AND('Категория(опт)'!$B$6="без НДС"),1.22,"")))</f>
        <v>34617.732480000006</v>
      </c>
    </row>
    <row r="173" spans="1:13">
      <c r="A173" s="348" t="s">
        <v>431</v>
      </c>
      <c r="B173" s="349" t="s">
        <v>432</v>
      </c>
      <c r="C173" s="349" t="s">
        <v>263</v>
      </c>
      <c r="D173" s="350">
        <v>22691</v>
      </c>
      <c r="E173" s="468">
        <v>0.61599999999999999</v>
      </c>
      <c r="F173" s="468">
        <v>0.56799999999999995</v>
      </c>
      <c r="G173" s="468">
        <v>0.52</v>
      </c>
      <c r="H173" s="468">
        <v>0.47</v>
      </c>
      <c r="I173" s="620">
        <v>0.03</v>
      </c>
      <c r="J173" s="343">
        <v>23279</v>
      </c>
      <c r="K173" s="621">
        <v>0.32</v>
      </c>
      <c r="L173" s="351">
        <f t="shared" si="7"/>
        <v>15829.72</v>
      </c>
      <c r="M173" s="351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В)"),H173,"")))))*(1-$I173)*(1-'Категория(опт)'!$B$3)/(IF(AND('Категория(опт)'!$B$6="с НДС"),1,IF(AND('Категория(опт)'!$B$6="без НДС"),1.22,"")))</f>
        <v>9508.4366399999999</v>
      </c>
    </row>
    <row r="174" spans="1:13">
      <c r="A174" s="348" t="s">
        <v>433</v>
      </c>
      <c r="B174" s="349" t="s">
        <v>434</v>
      </c>
      <c r="C174" s="349" t="s">
        <v>263</v>
      </c>
      <c r="D174" s="350">
        <v>24910</v>
      </c>
      <c r="E174" s="468">
        <v>0.61599999999999999</v>
      </c>
      <c r="F174" s="468">
        <v>0.56799999999999995</v>
      </c>
      <c r="G174" s="468">
        <v>0.52</v>
      </c>
      <c r="H174" s="468">
        <v>0.47</v>
      </c>
      <c r="I174" s="620">
        <v>0.03</v>
      </c>
      <c r="J174" s="343">
        <v>25547</v>
      </c>
      <c r="K174" s="621">
        <v>0.32</v>
      </c>
      <c r="L174" s="351">
        <f t="shared" si="7"/>
        <v>17371.96</v>
      </c>
      <c r="M174" s="351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В)"),H174,"")))))*(1-$I174)*(1-'Категория(опт)'!$B$3)/(IF(AND('Категория(опт)'!$B$6="с НДС"),1,IF(AND('Категория(опт)'!$B$6="без НДС"),1.22,"")))</f>
        <v>10438.286400000001</v>
      </c>
    </row>
    <row r="175" spans="1:13">
      <c r="A175" s="348" t="s">
        <v>435</v>
      </c>
      <c r="B175" s="349" t="s">
        <v>436</v>
      </c>
      <c r="C175" s="349" t="s">
        <v>263</v>
      </c>
      <c r="D175" s="350">
        <v>33302</v>
      </c>
      <c r="E175" s="468">
        <v>0.61599999999999999</v>
      </c>
      <c r="F175" s="468">
        <v>0.56799999999999995</v>
      </c>
      <c r="G175" s="468">
        <v>0.52</v>
      </c>
      <c r="H175" s="468">
        <v>0.47</v>
      </c>
      <c r="I175" s="620">
        <v>0.03</v>
      </c>
      <c r="J175" s="343">
        <v>34162</v>
      </c>
      <c r="K175" s="621">
        <v>0.32</v>
      </c>
      <c r="L175" s="351">
        <f t="shared" si="7"/>
        <v>23230.159999999996</v>
      </c>
      <c r="M175" s="351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В)"),H175,"")))))*(1-$I175)*(1-'Категория(опт)'!$B$3)/(IF(AND('Категория(опт)'!$B$6="с НДС"),1,IF(AND('Категория(опт)'!$B$6="без НДС"),1.22,"")))</f>
        <v>13954.870080000001</v>
      </c>
    </row>
    <row r="176" spans="1:13">
      <c r="A176" s="348" t="s">
        <v>437</v>
      </c>
      <c r="B176" s="349" t="s">
        <v>438</v>
      </c>
      <c r="C176" s="349" t="s">
        <v>263</v>
      </c>
      <c r="D176" s="350">
        <v>37500</v>
      </c>
      <c r="E176" s="468">
        <v>0.61599999999999999</v>
      </c>
      <c r="F176" s="468">
        <v>0.56799999999999995</v>
      </c>
      <c r="G176" s="468">
        <v>0.52</v>
      </c>
      <c r="H176" s="468">
        <v>0.47</v>
      </c>
      <c r="I176" s="620">
        <v>0.03</v>
      </c>
      <c r="J176" s="343">
        <v>38462</v>
      </c>
      <c r="K176" s="621">
        <v>0.32</v>
      </c>
      <c r="L176" s="351">
        <f t="shared" si="7"/>
        <v>26154.159999999996</v>
      </c>
      <c r="M176" s="351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В)"),H176,"")))))*(1-$I176)*(1-'Категория(опт)'!$B$3)/(IF(AND('Категория(опт)'!$B$6="с НДС"),1,IF(AND('Категория(опт)'!$B$6="без НДС"),1.22,"")))</f>
        <v>15714.000000000002</v>
      </c>
    </row>
    <row r="177" spans="1:13">
      <c r="A177" s="348" t="s">
        <v>439</v>
      </c>
      <c r="B177" s="349" t="s">
        <v>440</v>
      </c>
      <c r="C177" s="349" t="s">
        <v>263</v>
      </c>
      <c r="D177" s="350">
        <v>43067</v>
      </c>
      <c r="E177" s="468">
        <v>0.61599999999999999</v>
      </c>
      <c r="F177" s="468">
        <v>0.56799999999999995</v>
      </c>
      <c r="G177" s="468">
        <v>0.52</v>
      </c>
      <c r="H177" s="468">
        <v>0.47</v>
      </c>
      <c r="I177" s="620">
        <v>0.03</v>
      </c>
      <c r="J177" s="343">
        <v>44084</v>
      </c>
      <c r="K177" s="621">
        <v>0.32</v>
      </c>
      <c r="L177" s="351">
        <f t="shared" si="7"/>
        <v>29977.119999999999</v>
      </c>
      <c r="M177" s="351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В)"),H177,"")))))*(1-$I177)*(1-'Категория(опт)'!$B$3)/(IF(AND('Категория(опт)'!$B$6="с НДС"),1,IF(AND('Категория(опт)'!$B$6="без НДС"),1.22,"")))</f>
        <v>18046.795680000003</v>
      </c>
    </row>
    <row r="178" spans="1:13">
      <c r="A178" s="348" t="s">
        <v>441</v>
      </c>
      <c r="B178" s="349" t="s">
        <v>442</v>
      </c>
      <c r="C178" s="349" t="s">
        <v>263</v>
      </c>
      <c r="D178" s="350">
        <v>47792</v>
      </c>
      <c r="E178" s="468">
        <v>0.61599999999999999</v>
      </c>
      <c r="F178" s="468">
        <v>0.56799999999999995</v>
      </c>
      <c r="G178" s="468">
        <v>0.52</v>
      </c>
      <c r="H178" s="468">
        <v>0.47</v>
      </c>
      <c r="I178" s="620">
        <v>0.03</v>
      </c>
      <c r="J178" s="343">
        <v>49030</v>
      </c>
      <c r="K178" s="621">
        <v>0.32</v>
      </c>
      <c r="L178" s="351">
        <f t="shared" si="7"/>
        <v>33340.399999999994</v>
      </c>
      <c r="M178" s="351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В)"),H178,"")))))*(1-$I178)*(1-'Категория(опт)'!$B$3)/(IF(AND('Категория(опт)'!$B$6="с НДС"),1,IF(AND('Категория(опт)'!$B$6="без НДС"),1.22,"")))</f>
        <v>20026.759680000003</v>
      </c>
    </row>
    <row r="179" spans="1:13">
      <c r="A179" s="348" t="s">
        <v>443</v>
      </c>
      <c r="B179" s="349" t="s">
        <v>444</v>
      </c>
      <c r="C179" s="349" t="s">
        <v>263</v>
      </c>
      <c r="D179" s="350">
        <v>52119</v>
      </c>
      <c r="E179" s="468">
        <v>0.61599999999999999</v>
      </c>
      <c r="F179" s="468">
        <v>0.56799999999999995</v>
      </c>
      <c r="G179" s="468">
        <v>0.52</v>
      </c>
      <c r="H179" s="468">
        <v>0.47</v>
      </c>
      <c r="I179" s="620">
        <v>0.03</v>
      </c>
      <c r="J179" s="343">
        <v>53471</v>
      </c>
      <c r="K179" s="621">
        <v>0.32</v>
      </c>
      <c r="L179" s="351">
        <f t="shared" si="7"/>
        <v>36360.28</v>
      </c>
      <c r="M179" s="351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В)"),H179,"")))))*(1-$I179)*(1-'Категория(опт)'!$B$3)/(IF(AND('Категория(опт)'!$B$6="с НДС"),1,IF(AND('Категория(опт)'!$B$6="без НДС"),1.22,"")))</f>
        <v>21839.945760000002</v>
      </c>
    </row>
    <row r="180" spans="1:13">
      <c r="A180" s="348" t="s">
        <v>1700</v>
      </c>
      <c r="B180" s="349" t="s">
        <v>1406</v>
      </c>
      <c r="C180" s="349" t="s">
        <v>263</v>
      </c>
      <c r="D180" s="350">
        <v>58929</v>
      </c>
      <c r="E180" s="468">
        <v>0.61599999999999999</v>
      </c>
      <c r="F180" s="468">
        <v>0.56799999999999995</v>
      </c>
      <c r="G180" s="468">
        <v>0.52</v>
      </c>
      <c r="H180" s="468">
        <v>0.47</v>
      </c>
      <c r="I180" s="620">
        <v>0.03</v>
      </c>
      <c r="J180" s="343">
        <v>60546</v>
      </c>
      <c r="K180" s="621">
        <v>0.32</v>
      </c>
      <c r="L180" s="351">
        <f t="shared" ref="L180:L182" si="10">J180*(1-K180)</f>
        <v>41171.279999999999</v>
      </c>
      <c r="M180" s="351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В)"),H180,"")))))*(1-$I180)*(1-'Категория(опт)'!$B$3)/(IF(AND('Категория(опт)'!$B$6="с НДС"),1,IF(AND('Категория(опт)'!$B$6="без НДС"),1.22,"")))</f>
        <v>24693.60816</v>
      </c>
    </row>
    <row r="181" spans="1:13">
      <c r="A181" s="348" t="s">
        <v>1701</v>
      </c>
      <c r="B181" s="349" t="s">
        <v>1407</v>
      </c>
      <c r="C181" s="349" t="s">
        <v>263</v>
      </c>
      <c r="D181" s="350">
        <v>72737</v>
      </c>
      <c r="E181" s="468">
        <v>0.61599999999999999</v>
      </c>
      <c r="F181" s="468">
        <v>0.56799999999999995</v>
      </c>
      <c r="G181" s="468">
        <v>0.52</v>
      </c>
      <c r="H181" s="468">
        <v>0.47</v>
      </c>
      <c r="I181" s="620">
        <v>0.03</v>
      </c>
      <c r="J181" s="343">
        <v>74733</v>
      </c>
      <c r="K181" s="621">
        <v>0.32</v>
      </c>
      <c r="L181" s="351">
        <f t="shared" si="10"/>
        <v>50818.439999999995</v>
      </c>
      <c r="M181" s="351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В)"),H181,"")))))*(1-$I181)*(1-'Категория(опт)'!$B$3)/(IF(AND('Категория(опт)'!$B$6="с НДС"),1,IF(AND('Категория(опт)'!$B$6="без НДС"),1.22,"")))</f>
        <v>30479.712480000006</v>
      </c>
    </row>
    <row r="182" spans="1:13">
      <c r="A182" s="348" t="s">
        <v>1702</v>
      </c>
      <c r="B182" s="349" t="s">
        <v>1408</v>
      </c>
      <c r="C182" s="349" t="s">
        <v>263</v>
      </c>
      <c r="D182" s="350">
        <v>84153</v>
      </c>
      <c r="E182" s="468">
        <v>0.61599999999999999</v>
      </c>
      <c r="F182" s="468">
        <v>0.56799999999999995</v>
      </c>
      <c r="G182" s="468">
        <v>0.52</v>
      </c>
      <c r="H182" s="468">
        <v>0.47</v>
      </c>
      <c r="I182" s="620">
        <v>0.03</v>
      </c>
      <c r="J182" s="343">
        <v>86462</v>
      </c>
      <c r="K182" s="621">
        <v>0.32</v>
      </c>
      <c r="L182" s="351">
        <f t="shared" si="10"/>
        <v>58794.159999999996</v>
      </c>
      <c r="M182" s="351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В)"),H182,"")))))*(1-$I182)*(1-'Категория(опт)'!$B$3)/(IF(AND('Категория(опт)'!$B$6="с НДС"),1,IF(AND('Категория(опт)'!$B$6="без НДС"),1.22,"")))</f>
        <v>35263.473120000002</v>
      </c>
    </row>
    <row r="183" spans="1:13">
      <c r="A183" s="348" t="s">
        <v>445</v>
      </c>
      <c r="B183" s="349" t="s">
        <v>446</v>
      </c>
      <c r="C183" s="349" t="s">
        <v>263</v>
      </c>
      <c r="D183" s="350">
        <v>19012</v>
      </c>
      <c r="E183" s="468">
        <v>0.61599999999999999</v>
      </c>
      <c r="F183" s="468">
        <v>0.56799999999999995</v>
      </c>
      <c r="G183" s="468">
        <v>0.52</v>
      </c>
      <c r="H183" s="468">
        <v>0.47</v>
      </c>
      <c r="I183" s="620">
        <v>0.03</v>
      </c>
      <c r="J183" s="343">
        <v>19089</v>
      </c>
      <c r="K183" s="621">
        <v>0.32</v>
      </c>
      <c r="L183" s="351">
        <f t="shared" si="7"/>
        <v>12980.519999999999</v>
      </c>
      <c r="M183" s="351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В)"),H183,"")))))*(1-$I183)*(1-'Категория(опт)'!$B$3)/(IF(AND('Категория(опт)'!$B$6="с НДС"),1,IF(AND('Категория(опт)'!$B$6="без НДС"),1.22,"")))</f>
        <v>7966.7884800000011</v>
      </c>
    </row>
    <row r="184" spans="1:13">
      <c r="A184" s="348" t="s">
        <v>447</v>
      </c>
      <c r="B184" s="349" t="s">
        <v>448</v>
      </c>
      <c r="C184" s="349" t="s">
        <v>263</v>
      </c>
      <c r="D184" s="350">
        <v>21219</v>
      </c>
      <c r="E184" s="468">
        <v>0.61599999999999999</v>
      </c>
      <c r="F184" s="468">
        <v>0.56799999999999995</v>
      </c>
      <c r="G184" s="468">
        <v>0.52</v>
      </c>
      <c r="H184" s="468">
        <v>0.47</v>
      </c>
      <c r="I184" s="620">
        <v>0.03</v>
      </c>
      <c r="J184" s="343">
        <v>21310</v>
      </c>
      <c r="K184" s="621">
        <v>0.32</v>
      </c>
      <c r="L184" s="351">
        <f t="shared" si="7"/>
        <v>14490.8</v>
      </c>
      <c r="M184" s="351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В)"),H184,"")))))*(1-$I184)*(1-'Категория(опт)'!$B$3)/(IF(AND('Категория(опт)'!$B$6="с НДС"),1,IF(AND('Категория(опт)'!$B$6="без НДС"),1.22,"")))</f>
        <v>8891.6097599999994</v>
      </c>
    </row>
    <row r="185" spans="1:13">
      <c r="A185" s="348" t="s">
        <v>449</v>
      </c>
      <c r="B185" s="349" t="s">
        <v>450</v>
      </c>
      <c r="C185" s="349" t="s">
        <v>263</v>
      </c>
      <c r="D185" s="350">
        <v>27740</v>
      </c>
      <c r="E185" s="468">
        <v>0.61599999999999999</v>
      </c>
      <c r="F185" s="468">
        <v>0.56799999999999995</v>
      </c>
      <c r="G185" s="468">
        <v>0.52</v>
      </c>
      <c r="H185" s="468">
        <v>0.47</v>
      </c>
      <c r="I185" s="620">
        <v>0.03</v>
      </c>
      <c r="J185" s="343">
        <v>27846</v>
      </c>
      <c r="K185" s="621">
        <v>0.32</v>
      </c>
      <c r="L185" s="351">
        <f t="shared" si="7"/>
        <v>18935.28</v>
      </c>
      <c r="M185" s="351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В)"),H185,"")))))*(1-$I185)*(1-'Категория(опт)'!$B$3)/(IF(AND('Категория(опт)'!$B$6="с НДС"),1,IF(AND('Категория(опт)'!$B$6="без НДС"),1.22,"")))</f>
        <v>11624.169600000001</v>
      </c>
    </row>
    <row r="186" spans="1:13">
      <c r="A186" s="348" t="s">
        <v>451</v>
      </c>
      <c r="B186" s="349" t="s">
        <v>452</v>
      </c>
      <c r="C186" s="349" t="s">
        <v>263</v>
      </c>
      <c r="D186" s="350">
        <v>31878</v>
      </c>
      <c r="E186" s="468">
        <v>0.61599999999999999</v>
      </c>
      <c r="F186" s="468">
        <v>0.56799999999999995</v>
      </c>
      <c r="G186" s="468">
        <v>0.52</v>
      </c>
      <c r="H186" s="468">
        <v>0.47</v>
      </c>
      <c r="I186" s="620">
        <v>0.03</v>
      </c>
      <c r="J186" s="343">
        <v>32004</v>
      </c>
      <c r="K186" s="621">
        <v>0.32</v>
      </c>
      <c r="L186" s="351">
        <f t="shared" si="7"/>
        <v>21762.719999999998</v>
      </c>
      <c r="M186" s="351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В)"),H186,"")))))*(1-$I186)*(1-'Категория(опт)'!$B$3)/(IF(AND('Категория(опт)'!$B$6="с НДС"),1,IF(AND('Категория(опт)'!$B$6="без НДС"),1.22,"")))</f>
        <v>13358.157120000002</v>
      </c>
    </row>
    <row r="187" spans="1:13">
      <c r="A187" s="348" t="s">
        <v>453</v>
      </c>
      <c r="B187" s="349" t="s">
        <v>454</v>
      </c>
      <c r="C187" s="349" t="s">
        <v>263</v>
      </c>
      <c r="D187" s="350">
        <v>36060</v>
      </c>
      <c r="E187" s="468">
        <v>0.61599999999999999</v>
      </c>
      <c r="F187" s="468">
        <v>0.56799999999999995</v>
      </c>
      <c r="G187" s="468">
        <v>0.52</v>
      </c>
      <c r="H187" s="468">
        <v>0.47</v>
      </c>
      <c r="I187" s="620">
        <v>0.03</v>
      </c>
      <c r="J187" s="343">
        <v>36209</v>
      </c>
      <c r="K187" s="621">
        <v>0.32</v>
      </c>
      <c r="L187" s="351">
        <f t="shared" si="7"/>
        <v>24622.12</v>
      </c>
      <c r="M187" s="351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В)"),H187,"")))))*(1-$I187)*(1-'Категория(опт)'!$B$3)/(IF(AND('Категория(опт)'!$B$6="с НДС"),1,IF(AND('Категория(опт)'!$B$6="без НДС"),1.22,"")))</f>
        <v>15110.582400000001</v>
      </c>
    </row>
    <row r="188" spans="1:13">
      <c r="A188" s="348" t="s">
        <v>455</v>
      </c>
      <c r="B188" s="349" t="s">
        <v>456</v>
      </c>
      <c r="C188" s="349" t="s">
        <v>263</v>
      </c>
      <c r="D188" s="350">
        <v>40612</v>
      </c>
      <c r="E188" s="468">
        <v>0.61599999999999999</v>
      </c>
      <c r="F188" s="468">
        <v>0.56799999999999995</v>
      </c>
      <c r="G188" s="468">
        <v>0.52</v>
      </c>
      <c r="H188" s="468">
        <v>0.47</v>
      </c>
      <c r="I188" s="620">
        <v>0.03</v>
      </c>
      <c r="J188" s="343">
        <v>40777</v>
      </c>
      <c r="K188" s="621">
        <v>0.32</v>
      </c>
      <c r="L188" s="351">
        <f t="shared" si="7"/>
        <v>27728.359999999997</v>
      </c>
      <c r="M188" s="351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В)"),H188,"")))))*(1-$I188)*(1-'Категория(опт)'!$B$3)/(IF(AND('Категория(опт)'!$B$6="с НДС"),1,IF(AND('Категория(опт)'!$B$6="без НДС"),1.22,"")))</f>
        <v>17018.052480000002</v>
      </c>
    </row>
    <row r="189" spans="1:13">
      <c r="A189" s="348" t="s">
        <v>457</v>
      </c>
      <c r="B189" s="349" t="s">
        <v>458</v>
      </c>
      <c r="C189" s="349" t="s">
        <v>263</v>
      </c>
      <c r="D189" s="350">
        <v>44608</v>
      </c>
      <c r="E189" s="468">
        <v>0.61599999999999999</v>
      </c>
      <c r="F189" s="468">
        <v>0.56799999999999995</v>
      </c>
      <c r="G189" s="468">
        <v>0.52</v>
      </c>
      <c r="H189" s="468">
        <v>0.47</v>
      </c>
      <c r="I189" s="620">
        <v>0.03</v>
      </c>
      <c r="J189" s="343">
        <v>44777</v>
      </c>
      <c r="K189" s="621">
        <v>0.32</v>
      </c>
      <c r="L189" s="351">
        <f t="shared" si="7"/>
        <v>30448.359999999997</v>
      </c>
      <c r="M189" s="351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В)"),H189,"")))))*(1-$I189)*(1-'Категория(опт)'!$B$3)/(IF(AND('Категория(опт)'!$B$6="с НДС"),1,IF(AND('Категория(опт)'!$B$6="без НДС"),1.22,"")))</f>
        <v>18692.536320000003</v>
      </c>
    </row>
    <row r="190" spans="1:13">
      <c r="A190" s="348" t="s">
        <v>1703</v>
      </c>
      <c r="B190" s="349" t="s">
        <v>1403</v>
      </c>
      <c r="C190" s="349" t="s">
        <v>263</v>
      </c>
      <c r="D190" s="350">
        <v>50281</v>
      </c>
      <c r="E190" s="468">
        <v>0.61599999999999999</v>
      </c>
      <c r="F190" s="468">
        <v>0.56799999999999995</v>
      </c>
      <c r="G190" s="468">
        <v>0.52</v>
      </c>
      <c r="H190" s="468">
        <v>0.47</v>
      </c>
      <c r="I190" s="620">
        <v>0.03</v>
      </c>
      <c r="J190" s="343">
        <v>50363</v>
      </c>
      <c r="K190" s="621">
        <v>0.32</v>
      </c>
      <c r="L190" s="351">
        <f t="shared" ref="L190:L199" si="11">J190*(1-K190)</f>
        <v>34246.839999999997</v>
      </c>
      <c r="M190" s="351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В)"),H190,"")))))*(1-$I190)*(1-'Категория(опт)'!$B$3)/(IF(AND('Категория(опт)'!$B$6="с НДС"),1,IF(AND('Категория(опт)'!$B$6="без НДС"),1.22,"")))</f>
        <v>21069.750240000001</v>
      </c>
    </row>
    <row r="191" spans="1:13">
      <c r="A191" s="348" t="s">
        <v>1704</v>
      </c>
      <c r="B191" s="349" t="s">
        <v>1404</v>
      </c>
      <c r="C191" s="349" t="s">
        <v>263</v>
      </c>
      <c r="D191" s="350">
        <v>57286</v>
      </c>
      <c r="E191" s="468">
        <v>0.61599999999999999</v>
      </c>
      <c r="F191" s="468">
        <v>0.56799999999999995</v>
      </c>
      <c r="G191" s="468">
        <v>0.52</v>
      </c>
      <c r="H191" s="468">
        <v>0.47</v>
      </c>
      <c r="I191" s="620">
        <v>0.03</v>
      </c>
      <c r="J191" s="343">
        <v>57379</v>
      </c>
      <c r="K191" s="621">
        <v>0.32</v>
      </c>
      <c r="L191" s="351">
        <f t="shared" si="11"/>
        <v>39017.719999999994</v>
      </c>
      <c r="M191" s="351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В)"),H191,"")))))*(1-$I191)*(1-'Категория(опт)'!$B$3)/(IF(AND('Категория(опт)'!$B$6="с НДС"),1,IF(AND('Категория(опт)'!$B$6="без НДС"),1.22,"")))</f>
        <v>24005.125440000003</v>
      </c>
    </row>
    <row r="192" spans="1:13">
      <c r="A192" s="348" t="s">
        <v>1705</v>
      </c>
      <c r="B192" s="349" t="s">
        <v>1405</v>
      </c>
      <c r="C192" s="349" t="s">
        <v>263</v>
      </c>
      <c r="D192" s="350">
        <v>68045</v>
      </c>
      <c r="E192" s="468">
        <v>0.61599999999999999</v>
      </c>
      <c r="F192" s="468">
        <v>0.56799999999999995</v>
      </c>
      <c r="G192" s="468">
        <v>0.52</v>
      </c>
      <c r="H192" s="468">
        <v>0.47</v>
      </c>
      <c r="I192" s="620">
        <v>0.03</v>
      </c>
      <c r="J192" s="343">
        <v>68156</v>
      </c>
      <c r="K192" s="621">
        <v>0.32</v>
      </c>
      <c r="L192" s="351">
        <f t="shared" si="11"/>
        <v>46346.079999999994</v>
      </c>
      <c r="M192" s="351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В)"),H192,"")))))*(1-$I192)*(1-'Категория(опт)'!$B$3)/(IF(AND('Категория(опт)'!$B$6="с НДС"),1,IF(AND('Категория(опт)'!$B$6="без НДС"),1.22,"")))</f>
        <v>28513.576800000003</v>
      </c>
    </row>
    <row r="193" spans="1:13">
      <c r="A193" s="348" t="s">
        <v>1706</v>
      </c>
      <c r="B193" s="349" t="s">
        <v>1396</v>
      </c>
      <c r="C193" s="349" t="s">
        <v>263</v>
      </c>
      <c r="D193" s="350">
        <v>28029</v>
      </c>
      <c r="E193" s="468">
        <v>0.61599999999999999</v>
      </c>
      <c r="F193" s="468">
        <v>0.56799999999999995</v>
      </c>
      <c r="G193" s="468">
        <v>0.52</v>
      </c>
      <c r="H193" s="468">
        <v>0.47</v>
      </c>
      <c r="I193" s="620">
        <v>0.03</v>
      </c>
      <c r="J193" s="343">
        <v>28445</v>
      </c>
      <c r="K193" s="621">
        <v>0.32</v>
      </c>
      <c r="L193" s="351">
        <f t="shared" si="11"/>
        <v>19342.599999999999</v>
      </c>
      <c r="M193" s="351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В)"),H193,"")))))*(1-$I193)*(1-'Категория(опт)'!$B$3)/(IF(AND('Категория(опт)'!$B$6="с НДС"),1,IF(AND('Категория(опт)'!$B$6="без НДС"),1.22,"")))</f>
        <v>11745.272160000002</v>
      </c>
    </row>
    <row r="194" spans="1:13">
      <c r="A194" s="348" t="s">
        <v>1707</v>
      </c>
      <c r="B194" s="349" t="s">
        <v>1397</v>
      </c>
      <c r="C194" s="349" t="s">
        <v>263</v>
      </c>
      <c r="D194" s="350">
        <v>31299</v>
      </c>
      <c r="E194" s="468">
        <v>0.61599999999999999</v>
      </c>
      <c r="F194" s="468">
        <v>0.56799999999999995</v>
      </c>
      <c r="G194" s="468">
        <v>0.52</v>
      </c>
      <c r="H194" s="468">
        <v>0.47</v>
      </c>
      <c r="I194" s="620">
        <v>0.03</v>
      </c>
      <c r="J194" s="343">
        <v>31764</v>
      </c>
      <c r="K194" s="621">
        <v>0.32</v>
      </c>
      <c r="L194" s="351">
        <f t="shared" si="11"/>
        <v>21599.519999999997</v>
      </c>
      <c r="M194" s="351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В)"),H194,"")))))*(1-$I194)*(1-'Категория(опт)'!$B$3)/(IF(AND('Категория(опт)'!$B$6="с НДС"),1,IF(AND('Категория(опт)'!$B$6="без НДС"),1.22,"")))</f>
        <v>13115.53296</v>
      </c>
    </row>
    <row r="195" spans="1:13">
      <c r="A195" s="348" t="s">
        <v>1708</v>
      </c>
      <c r="B195" s="349" t="s">
        <v>1398</v>
      </c>
      <c r="C195" s="349" t="s">
        <v>263</v>
      </c>
      <c r="D195" s="350">
        <v>43391</v>
      </c>
      <c r="E195" s="468">
        <v>0.61599999999999999</v>
      </c>
      <c r="F195" s="468">
        <v>0.56799999999999995</v>
      </c>
      <c r="G195" s="468">
        <v>0.52</v>
      </c>
      <c r="H195" s="468">
        <v>0.47</v>
      </c>
      <c r="I195" s="620">
        <v>0.03</v>
      </c>
      <c r="J195" s="343">
        <v>44036</v>
      </c>
      <c r="K195" s="621">
        <v>0.32</v>
      </c>
      <c r="L195" s="351">
        <f t="shared" si="11"/>
        <v>29944.479999999996</v>
      </c>
      <c r="M195" s="351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В)"),H195,"")))))*(1-$I195)*(1-'Категория(опт)'!$B$3)/(IF(AND('Категория(опт)'!$B$6="с НДС"),1,IF(AND('Категория(опт)'!$B$6="без НДС"),1.22,"")))</f>
        <v>18182.564640000004</v>
      </c>
    </row>
    <row r="196" spans="1:13">
      <c r="A196" s="348" t="s">
        <v>1709</v>
      </c>
      <c r="B196" s="349" t="s">
        <v>1399</v>
      </c>
      <c r="C196" s="349" t="s">
        <v>263</v>
      </c>
      <c r="D196" s="350">
        <v>47655</v>
      </c>
      <c r="E196" s="468">
        <v>0.61599999999999999</v>
      </c>
      <c r="F196" s="468">
        <v>0.56799999999999995</v>
      </c>
      <c r="G196" s="468">
        <v>0.52</v>
      </c>
      <c r="H196" s="468">
        <v>0.47</v>
      </c>
      <c r="I196" s="620">
        <v>0.03</v>
      </c>
      <c r="J196" s="343">
        <v>48363</v>
      </c>
      <c r="K196" s="621">
        <v>0.32</v>
      </c>
      <c r="L196" s="351">
        <f t="shared" si="11"/>
        <v>32886.839999999997</v>
      </c>
      <c r="M196" s="351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В)"),H196,"")))))*(1-$I196)*(1-'Категория(опт)'!$B$3)/(IF(AND('Категория(опт)'!$B$6="с НДС"),1,IF(AND('Категория(опт)'!$B$6="без НДС"),1.22,"")))</f>
        <v>19969.351200000001</v>
      </c>
    </row>
    <row r="197" spans="1:13">
      <c r="A197" s="348" t="s">
        <v>1862</v>
      </c>
      <c r="B197" s="349" t="s">
        <v>1400</v>
      </c>
      <c r="C197" s="349" t="s">
        <v>263</v>
      </c>
      <c r="D197" s="350">
        <v>54344</v>
      </c>
      <c r="E197" s="468">
        <v>0.61599999999999999</v>
      </c>
      <c r="F197" s="468">
        <v>0.56799999999999995</v>
      </c>
      <c r="G197" s="468">
        <v>0.52</v>
      </c>
      <c r="H197" s="468">
        <v>0.47</v>
      </c>
      <c r="I197" s="620">
        <v>0.03</v>
      </c>
      <c r="J197" s="343">
        <v>55151</v>
      </c>
      <c r="K197" s="621">
        <v>0.32</v>
      </c>
      <c r="L197" s="351">
        <f t="shared" si="11"/>
        <v>37502.679999999993</v>
      </c>
      <c r="M197" s="351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В)"),H197,"")))))*(1-$I197)*(1-'Категория(опт)'!$B$3)/(IF(AND('Категория(опт)'!$B$6="с НДС"),1,IF(AND('Категория(опт)'!$B$6="без НДС"),1.22,"")))</f>
        <v>22772.309760000004</v>
      </c>
    </row>
    <row r="198" spans="1:13">
      <c r="A198" s="348" t="s">
        <v>1863</v>
      </c>
      <c r="B198" s="349" t="s">
        <v>1401</v>
      </c>
      <c r="C198" s="349" t="s">
        <v>263</v>
      </c>
      <c r="D198" s="350">
        <v>60741</v>
      </c>
      <c r="E198" s="468">
        <v>0.61599999999999999</v>
      </c>
      <c r="F198" s="468">
        <v>0.56799999999999995</v>
      </c>
      <c r="G198" s="468">
        <v>0.52</v>
      </c>
      <c r="H198" s="468">
        <v>0.47</v>
      </c>
      <c r="I198" s="620">
        <v>0.03</v>
      </c>
      <c r="J198" s="343">
        <v>61643</v>
      </c>
      <c r="K198" s="621">
        <v>0.32</v>
      </c>
      <c r="L198" s="351">
        <f t="shared" si="11"/>
        <v>41917.24</v>
      </c>
      <c r="M198" s="351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В)"),H198,"")))))*(1-$I198)*(1-'Категория(опт)'!$B$3)/(IF(AND('Категория(опт)'!$B$6="с НДС"),1,IF(AND('Категория(опт)'!$B$6="без НДС"),1.22,"")))</f>
        <v>25452.908640000005</v>
      </c>
    </row>
    <row r="199" spans="1:13">
      <c r="A199" s="348" t="s">
        <v>1864</v>
      </c>
      <c r="B199" s="349" t="s">
        <v>1402</v>
      </c>
      <c r="C199" s="349" t="s">
        <v>263</v>
      </c>
      <c r="D199" s="350">
        <v>67280</v>
      </c>
      <c r="E199" s="468">
        <v>0.61599999999999999</v>
      </c>
      <c r="F199" s="468">
        <v>0.56799999999999995</v>
      </c>
      <c r="G199" s="468">
        <v>0.52</v>
      </c>
      <c r="H199" s="468">
        <v>0.47</v>
      </c>
      <c r="I199" s="620">
        <v>0.03</v>
      </c>
      <c r="J199" s="343">
        <v>68280</v>
      </c>
      <c r="K199" s="621">
        <v>0.32</v>
      </c>
      <c r="L199" s="351">
        <f t="shared" si="11"/>
        <v>46430.399999999994</v>
      </c>
      <c r="M199" s="351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В)"),H199,"")))))*(1-$I199)*(1-'Категория(опт)'!$B$3)/(IF(AND('Категория(опт)'!$B$6="с НДС"),1,IF(AND('Категория(опт)'!$B$6="без НДС"),1.22,"")))</f>
        <v>28193.011200000001</v>
      </c>
    </row>
    <row r="200" spans="1:13">
      <c r="A200" s="348" t="s">
        <v>459</v>
      </c>
      <c r="B200" s="349" t="s">
        <v>460</v>
      </c>
      <c r="C200" s="349" t="s">
        <v>263</v>
      </c>
      <c r="D200" s="350">
        <v>16083</v>
      </c>
      <c r="E200" s="468">
        <v>0.64</v>
      </c>
      <c r="F200" s="468">
        <v>0.59199999999999997</v>
      </c>
      <c r="G200" s="468">
        <v>0.52</v>
      </c>
      <c r="H200" s="468">
        <v>0.47</v>
      </c>
      <c r="I200" s="620">
        <v>0.03</v>
      </c>
      <c r="J200" s="343">
        <v>13892</v>
      </c>
      <c r="K200" s="621">
        <v>0.25</v>
      </c>
      <c r="L200" s="351">
        <f t="shared" ref="L200:L252" si="12">J200*(1-K200)</f>
        <v>10419</v>
      </c>
      <c r="M200" s="351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В)"),H200,"")))))*(1-$I200)*(1-'Категория(опт)'!$B$3)/(IF(AND('Категория(опт)'!$B$6="с НДС"),1,IF(AND('Категория(опт)'!$B$6="без НДС"),1.22,"")))</f>
        <v>6365.0080800000005</v>
      </c>
    </row>
    <row r="201" spans="1:13">
      <c r="A201" s="348" t="s">
        <v>461</v>
      </c>
      <c r="B201" s="349" t="s">
        <v>462</v>
      </c>
      <c r="C201" s="349" t="s">
        <v>263</v>
      </c>
      <c r="D201" s="350">
        <v>17604</v>
      </c>
      <c r="E201" s="468">
        <v>0.64</v>
      </c>
      <c r="F201" s="468">
        <v>0.59199999999999997</v>
      </c>
      <c r="G201" s="468">
        <v>0.52</v>
      </c>
      <c r="H201" s="468">
        <v>0.47</v>
      </c>
      <c r="I201" s="620">
        <v>0.03</v>
      </c>
      <c r="J201" s="343">
        <v>15209</v>
      </c>
      <c r="K201" s="621">
        <v>0.25</v>
      </c>
      <c r="L201" s="351">
        <f t="shared" si="12"/>
        <v>11406.75</v>
      </c>
      <c r="M201" s="351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В)"),H201,"")))))*(1-$I201)*(1-'Категория(опт)'!$B$3)/(IF(AND('Категория(опт)'!$B$6="с НДС"),1,IF(AND('Категория(опт)'!$B$6="без НДС"),1.22,"")))</f>
        <v>6966.9590400000006</v>
      </c>
    </row>
    <row r="202" spans="1:13">
      <c r="A202" s="348" t="s">
        <v>463</v>
      </c>
      <c r="B202" s="349" t="s">
        <v>464</v>
      </c>
      <c r="C202" s="349" t="s">
        <v>263</v>
      </c>
      <c r="D202" s="350">
        <v>23302</v>
      </c>
      <c r="E202" s="468">
        <v>0.64</v>
      </c>
      <c r="F202" s="468">
        <v>0.59199999999999997</v>
      </c>
      <c r="G202" s="468">
        <v>0.52</v>
      </c>
      <c r="H202" s="468">
        <v>0.47</v>
      </c>
      <c r="I202" s="620">
        <v>0.03</v>
      </c>
      <c r="J202" s="343">
        <v>20129</v>
      </c>
      <c r="K202" s="621">
        <v>0.25</v>
      </c>
      <c r="L202" s="351">
        <f t="shared" si="12"/>
        <v>15096.75</v>
      </c>
      <c r="M202" s="351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В)"),H202,"")))))*(1-$I202)*(1-'Категория(опт)'!$B$3)/(IF(AND('Категория(опт)'!$B$6="с НДС"),1,IF(AND('Категория(опт)'!$B$6="без НДС"),1.22,"")))</f>
        <v>9221.9995199999994</v>
      </c>
    </row>
    <row r="203" spans="1:13">
      <c r="A203" s="348" t="s">
        <v>465</v>
      </c>
      <c r="B203" s="349" t="s">
        <v>466</v>
      </c>
      <c r="C203" s="349" t="s">
        <v>263</v>
      </c>
      <c r="D203" s="350">
        <v>25407</v>
      </c>
      <c r="E203" s="468">
        <v>0.64</v>
      </c>
      <c r="F203" s="468">
        <v>0.59199999999999997</v>
      </c>
      <c r="G203" s="468">
        <v>0.52</v>
      </c>
      <c r="H203" s="468">
        <v>0.47</v>
      </c>
      <c r="I203" s="620">
        <v>0.03</v>
      </c>
      <c r="J203" s="343">
        <v>21952</v>
      </c>
      <c r="K203" s="621">
        <v>0.25</v>
      </c>
      <c r="L203" s="351">
        <f t="shared" si="12"/>
        <v>16464</v>
      </c>
      <c r="M203" s="351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В)"),H203,"")))))*(1-$I203)*(1-'Категория(опт)'!$B$3)/(IF(AND('Категория(опт)'!$B$6="с НДС"),1,IF(AND('Категория(опт)'!$B$6="без НДС"),1.22,"")))</f>
        <v>10055.07432</v>
      </c>
    </row>
    <row r="204" spans="1:13">
      <c r="A204" s="348" t="s">
        <v>467</v>
      </c>
      <c r="B204" s="349" t="s">
        <v>468</v>
      </c>
      <c r="C204" s="349" t="s">
        <v>263</v>
      </c>
      <c r="D204" s="350">
        <v>28337</v>
      </c>
      <c r="E204" s="468">
        <v>0.64</v>
      </c>
      <c r="F204" s="468">
        <v>0.59199999999999997</v>
      </c>
      <c r="G204" s="468">
        <v>0.52</v>
      </c>
      <c r="H204" s="468">
        <v>0.47</v>
      </c>
      <c r="I204" s="620">
        <v>0.03</v>
      </c>
      <c r="J204" s="343">
        <v>24455</v>
      </c>
      <c r="K204" s="621">
        <v>0.25</v>
      </c>
      <c r="L204" s="351">
        <f t="shared" si="12"/>
        <v>18341.25</v>
      </c>
      <c r="M204" s="351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В)"),H204,"")))))*(1-$I204)*(1-'Категория(опт)'!$B$3)/(IF(AND('Категория(опт)'!$B$6="с НДС"),1,IF(AND('Категория(опт)'!$B$6="без НДС"),1.22,"")))</f>
        <v>11214.65112</v>
      </c>
    </row>
    <row r="205" spans="1:13">
      <c r="A205" s="348" t="s">
        <v>469</v>
      </c>
      <c r="B205" s="349" t="s">
        <v>470</v>
      </c>
      <c r="C205" s="349" t="s">
        <v>263</v>
      </c>
      <c r="D205" s="350">
        <v>31260</v>
      </c>
      <c r="E205" s="468">
        <v>0.64</v>
      </c>
      <c r="F205" s="468">
        <v>0.59199999999999997</v>
      </c>
      <c r="G205" s="468">
        <v>0.52</v>
      </c>
      <c r="H205" s="468">
        <v>0.47</v>
      </c>
      <c r="I205" s="620">
        <v>0.03</v>
      </c>
      <c r="J205" s="343">
        <v>27002</v>
      </c>
      <c r="K205" s="621">
        <v>0.25</v>
      </c>
      <c r="L205" s="351">
        <f t="shared" si="12"/>
        <v>20251.5</v>
      </c>
      <c r="M205" s="351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В)"),H205,"")))))*(1-$I205)*(1-'Категория(опт)'!$B$3)/(IF(AND('Категория(опт)'!$B$6="с НДС"),1,IF(AND('Категория(опт)'!$B$6="без НДС"),1.22,"")))</f>
        <v>12371.457600000002</v>
      </c>
    </row>
    <row r="206" spans="1:13">
      <c r="A206" s="348" t="s">
        <v>471</v>
      </c>
      <c r="B206" s="349" t="s">
        <v>472</v>
      </c>
      <c r="C206" s="349" t="s">
        <v>263</v>
      </c>
      <c r="D206" s="350">
        <v>19384</v>
      </c>
      <c r="E206" s="468">
        <v>0.64</v>
      </c>
      <c r="F206" s="468">
        <v>0.59199999999999997</v>
      </c>
      <c r="G206" s="468">
        <v>0.52</v>
      </c>
      <c r="H206" s="468">
        <v>0.47</v>
      </c>
      <c r="I206" s="620">
        <v>0.03</v>
      </c>
      <c r="J206" s="343">
        <v>16742</v>
      </c>
      <c r="K206" s="621">
        <v>0.25</v>
      </c>
      <c r="L206" s="351">
        <f t="shared" si="12"/>
        <v>12556.5</v>
      </c>
      <c r="M206" s="351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В)"),H206,"")))))*(1-$I206)*(1-'Категория(опт)'!$B$3)/(IF(AND('Категория(опт)'!$B$6="с НДС"),1,IF(AND('Категория(опт)'!$B$6="без НДС"),1.22,"")))</f>
        <v>7671.4118400000007</v>
      </c>
    </row>
    <row r="207" spans="1:13">
      <c r="A207" s="348" t="s">
        <v>473</v>
      </c>
      <c r="B207" s="349" t="s">
        <v>474</v>
      </c>
      <c r="C207" s="349" t="s">
        <v>263</v>
      </c>
      <c r="D207" s="350">
        <v>20967</v>
      </c>
      <c r="E207" s="468">
        <v>0.64</v>
      </c>
      <c r="F207" s="468">
        <v>0.59199999999999997</v>
      </c>
      <c r="G207" s="468">
        <v>0.52</v>
      </c>
      <c r="H207" s="468">
        <v>0.47</v>
      </c>
      <c r="I207" s="620">
        <v>0.03</v>
      </c>
      <c r="J207" s="343">
        <v>18118</v>
      </c>
      <c r="K207" s="621">
        <v>0.25</v>
      </c>
      <c r="L207" s="351">
        <f t="shared" si="12"/>
        <v>13588.5</v>
      </c>
      <c r="M207" s="351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В)"),H207,"")))))*(1-$I207)*(1-'Категория(опт)'!$B$3)/(IF(AND('Категория(опт)'!$B$6="с НДС"),1,IF(AND('Категория(опт)'!$B$6="без НДС"),1.22,"")))</f>
        <v>8297.8999199999998</v>
      </c>
    </row>
    <row r="208" spans="1:13">
      <c r="A208" s="348" t="s">
        <v>475</v>
      </c>
      <c r="B208" s="349" t="s">
        <v>476</v>
      </c>
      <c r="C208" s="349" t="s">
        <v>263</v>
      </c>
      <c r="D208" s="350">
        <v>27695</v>
      </c>
      <c r="E208" s="468">
        <v>0.64</v>
      </c>
      <c r="F208" s="468">
        <v>0.59199999999999997</v>
      </c>
      <c r="G208" s="468">
        <v>0.52</v>
      </c>
      <c r="H208" s="468">
        <v>0.47</v>
      </c>
      <c r="I208" s="620">
        <v>0.03</v>
      </c>
      <c r="J208" s="343">
        <v>23934</v>
      </c>
      <c r="K208" s="621">
        <v>0.25</v>
      </c>
      <c r="L208" s="351">
        <f t="shared" si="12"/>
        <v>17950.5</v>
      </c>
      <c r="M208" s="351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В)"),H208,"")))))*(1-$I208)*(1-'Категория(опт)'!$B$3)/(IF(AND('Категория(опт)'!$B$6="с НДС"),1,IF(AND('Категория(опт)'!$B$6="без НДС"),1.22,"")))</f>
        <v>10960.573200000001</v>
      </c>
    </row>
    <row r="209" spans="1:13">
      <c r="A209" s="348" t="s">
        <v>477</v>
      </c>
      <c r="B209" s="349" t="s">
        <v>478</v>
      </c>
      <c r="C209" s="349" t="s">
        <v>263</v>
      </c>
      <c r="D209" s="350">
        <v>31130</v>
      </c>
      <c r="E209" s="468">
        <v>0.64</v>
      </c>
      <c r="F209" s="468">
        <v>0.59199999999999997</v>
      </c>
      <c r="G209" s="468">
        <v>0.52</v>
      </c>
      <c r="H209" s="468">
        <v>0.47</v>
      </c>
      <c r="I209" s="620">
        <v>0.03</v>
      </c>
      <c r="J209" s="343">
        <v>26901</v>
      </c>
      <c r="K209" s="621">
        <v>0.25</v>
      </c>
      <c r="L209" s="351">
        <f t="shared" si="12"/>
        <v>20175.75</v>
      </c>
      <c r="M209" s="351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В)"),H209,"")))))*(1-$I209)*(1-'Категория(опт)'!$B$3)/(IF(AND('Категория(опт)'!$B$6="с НДС"),1,IF(AND('Категория(опт)'!$B$6="без НДС"),1.22,"")))</f>
        <v>12320.0088</v>
      </c>
    </row>
    <row r="210" spans="1:13">
      <c r="A210" s="348" t="s">
        <v>479</v>
      </c>
      <c r="B210" s="349" t="s">
        <v>480</v>
      </c>
      <c r="C210" s="349" t="s">
        <v>263</v>
      </c>
      <c r="D210" s="350">
        <v>34969</v>
      </c>
      <c r="E210" s="468">
        <v>0.64</v>
      </c>
      <c r="F210" s="468">
        <v>0.59199999999999997</v>
      </c>
      <c r="G210" s="468">
        <v>0.52</v>
      </c>
      <c r="H210" s="468">
        <v>0.47</v>
      </c>
      <c r="I210" s="620">
        <v>0.03</v>
      </c>
      <c r="J210" s="343">
        <v>30243</v>
      </c>
      <c r="K210" s="621">
        <v>0.25</v>
      </c>
      <c r="L210" s="351">
        <f t="shared" si="12"/>
        <v>22682.25</v>
      </c>
      <c r="M210" s="351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В)"),H210,"")))))*(1-$I210)*(1-'Категория(опт)'!$B$3)/(IF(AND('Категория(опт)'!$B$6="с НДС"),1,IF(AND('Категория(опт)'!$B$6="без НДС"),1.22,"")))</f>
        <v>13839.33144</v>
      </c>
    </row>
    <row r="211" spans="1:13">
      <c r="A211" s="348" t="s">
        <v>481</v>
      </c>
      <c r="B211" s="349" t="s">
        <v>482</v>
      </c>
      <c r="C211" s="349" t="s">
        <v>263</v>
      </c>
      <c r="D211" s="350">
        <v>38807</v>
      </c>
      <c r="E211" s="468">
        <v>0.64</v>
      </c>
      <c r="F211" s="468">
        <v>0.59199999999999997</v>
      </c>
      <c r="G211" s="468">
        <v>0.52</v>
      </c>
      <c r="H211" s="468">
        <v>0.47</v>
      </c>
      <c r="I211" s="620">
        <v>0.03</v>
      </c>
      <c r="J211" s="343">
        <v>33529</v>
      </c>
      <c r="K211" s="621">
        <v>0.25</v>
      </c>
      <c r="L211" s="351">
        <f t="shared" si="12"/>
        <v>25146.75</v>
      </c>
      <c r="M211" s="351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В)"),H211,"")))))*(1-$I211)*(1-'Категория(опт)'!$B$3)/(IF(AND('Категория(опт)'!$B$6="с НДС"),1,IF(AND('Категория(опт)'!$B$6="без НДС"),1.22,"")))</f>
        <v>15358.258320000001</v>
      </c>
    </row>
    <row r="212" spans="1:13">
      <c r="A212" s="348" t="s">
        <v>483</v>
      </c>
      <c r="B212" s="349" t="s">
        <v>484</v>
      </c>
      <c r="C212" s="349" t="s">
        <v>263</v>
      </c>
      <c r="D212" s="350">
        <v>6556</v>
      </c>
      <c r="E212" s="468">
        <v>0.61599999999999999</v>
      </c>
      <c r="F212" s="468">
        <v>0.56799999999999995</v>
      </c>
      <c r="G212" s="468">
        <v>0.52</v>
      </c>
      <c r="H212" s="468">
        <v>0.47</v>
      </c>
      <c r="I212" s="620">
        <v>0.03</v>
      </c>
      <c r="J212" s="343">
        <v>5354</v>
      </c>
      <c r="K212" s="621">
        <v>0.15</v>
      </c>
      <c r="L212" s="351">
        <f t="shared" si="12"/>
        <v>4550.8999999999996</v>
      </c>
      <c r="M212" s="351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В)"),H212,"")))))*(1-$I212)*(1-'Категория(опт)'!$B$3)/(IF(AND('Категория(опт)'!$B$6="с НДС"),1,IF(AND('Категория(опт)'!$B$6="без НДС"),1.22,"")))</f>
        <v>2747.2262400000004</v>
      </c>
    </row>
    <row r="213" spans="1:13">
      <c r="A213" s="348" t="s">
        <v>485</v>
      </c>
      <c r="B213" s="349" t="s">
        <v>486</v>
      </c>
      <c r="C213" s="349" t="s">
        <v>263</v>
      </c>
      <c r="D213" s="350">
        <v>7295</v>
      </c>
      <c r="E213" s="468">
        <v>0.61599999999999999</v>
      </c>
      <c r="F213" s="468">
        <v>0.56799999999999995</v>
      </c>
      <c r="G213" s="468">
        <v>0.52</v>
      </c>
      <c r="H213" s="468">
        <v>0.47</v>
      </c>
      <c r="I213" s="620">
        <v>0.03</v>
      </c>
      <c r="J213" s="343">
        <v>5948</v>
      </c>
      <c r="K213" s="621">
        <v>0.15</v>
      </c>
      <c r="L213" s="351">
        <f t="shared" si="12"/>
        <v>5055.8</v>
      </c>
      <c r="M213" s="351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В)"),H213,"")))))*(1-$I213)*(1-'Категория(опт)'!$B$3)/(IF(AND('Категория(опт)'!$B$6="с НДС"),1,IF(AND('Категория(опт)'!$B$6="без НДС"),1.22,"")))</f>
        <v>3056.8968000000004</v>
      </c>
    </row>
    <row r="214" spans="1:13">
      <c r="A214" s="348" t="s">
        <v>487</v>
      </c>
      <c r="B214" s="349" t="s">
        <v>488</v>
      </c>
      <c r="C214" s="349" t="s">
        <v>263</v>
      </c>
      <c r="D214" s="350">
        <v>10779</v>
      </c>
      <c r="E214" s="468">
        <v>0.61599999999999999</v>
      </c>
      <c r="F214" s="468">
        <v>0.56799999999999995</v>
      </c>
      <c r="G214" s="468">
        <v>0.52</v>
      </c>
      <c r="H214" s="468">
        <v>0.47</v>
      </c>
      <c r="I214" s="620">
        <v>0.03</v>
      </c>
      <c r="J214" s="343">
        <v>8798</v>
      </c>
      <c r="K214" s="621">
        <v>0.15</v>
      </c>
      <c r="L214" s="351">
        <f t="shared" si="12"/>
        <v>7478.3</v>
      </c>
      <c r="M214" s="351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В)"),H214,"")))))*(1-$I214)*(1-'Категория(опт)'!$B$3)/(IF(AND('Категория(опт)'!$B$6="с НДС"),1,IF(AND('Категория(опт)'!$B$6="без НДС"),1.22,"")))</f>
        <v>4516.8321599999999</v>
      </c>
    </row>
    <row r="215" spans="1:13">
      <c r="A215" s="348" t="s">
        <v>489</v>
      </c>
      <c r="B215" s="349" t="s">
        <v>490</v>
      </c>
      <c r="C215" s="349" t="s">
        <v>263</v>
      </c>
      <c r="D215" s="350">
        <v>11727</v>
      </c>
      <c r="E215" s="468">
        <v>0.61599999999999999</v>
      </c>
      <c r="F215" s="468">
        <v>0.56799999999999995</v>
      </c>
      <c r="G215" s="468">
        <v>0.52</v>
      </c>
      <c r="H215" s="468">
        <v>0.47</v>
      </c>
      <c r="I215" s="620">
        <v>0.03</v>
      </c>
      <c r="J215" s="343">
        <v>9566</v>
      </c>
      <c r="K215" s="621">
        <v>0.15</v>
      </c>
      <c r="L215" s="351">
        <f t="shared" si="12"/>
        <v>8131.0999999999995</v>
      </c>
      <c r="M215" s="351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В)"),H215,"")))))*(1-$I215)*(1-'Категория(опт)'!$B$3)/(IF(AND('Категория(опт)'!$B$6="с НДС"),1,IF(AND('Категория(опт)'!$B$6="без НДС"),1.22,"")))</f>
        <v>4914.0820800000001</v>
      </c>
    </row>
    <row r="216" spans="1:13">
      <c r="A216" s="348" t="s">
        <v>491</v>
      </c>
      <c r="B216" s="349" t="s">
        <v>492</v>
      </c>
      <c r="C216" s="349" t="s">
        <v>263</v>
      </c>
      <c r="D216" s="350">
        <v>13265</v>
      </c>
      <c r="E216" s="468">
        <v>0.61599999999999999</v>
      </c>
      <c r="F216" s="468">
        <v>0.56799999999999995</v>
      </c>
      <c r="G216" s="468">
        <v>0.52</v>
      </c>
      <c r="H216" s="468">
        <v>0.47</v>
      </c>
      <c r="I216" s="620">
        <v>0.03</v>
      </c>
      <c r="J216" s="343">
        <v>10839</v>
      </c>
      <c r="K216" s="621">
        <v>0.15</v>
      </c>
      <c r="L216" s="351">
        <f t="shared" si="12"/>
        <v>9213.15</v>
      </c>
      <c r="M216" s="351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В)"),H216,"")))))*(1-$I216)*(1-'Категория(опт)'!$B$3)/(IF(AND('Категория(опт)'!$B$6="с НДС"),1,IF(AND('Категория(опт)'!$B$6="без НДС"),1.22,"")))</f>
        <v>5558.5655999999999</v>
      </c>
    </row>
    <row r="217" spans="1:13">
      <c r="A217" s="348" t="s">
        <v>493</v>
      </c>
      <c r="B217" s="349" t="s">
        <v>494</v>
      </c>
      <c r="C217" s="349" t="s">
        <v>263</v>
      </c>
      <c r="D217" s="350">
        <v>14804</v>
      </c>
      <c r="E217" s="468">
        <v>0.61599999999999999</v>
      </c>
      <c r="F217" s="468">
        <v>0.56799999999999995</v>
      </c>
      <c r="G217" s="468">
        <v>0.52</v>
      </c>
      <c r="H217" s="468">
        <v>0.47</v>
      </c>
      <c r="I217" s="620">
        <v>0.03</v>
      </c>
      <c r="J217" s="343">
        <v>12083</v>
      </c>
      <c r="K217" s="621">
        <v>0.15</v>
      </c>
      <c r="L217" s="351">
        <f t="shared" si="12"/>
        <v>10270.549999999999</v>
      </c>
      <c r="M217" s="351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В)"),H217,"")))))*(1-$I217)*(1-'Категория(опт)'!$B$3)/(IF(AND('Категория(опт)'!$B$6="с НДС"),1,IF(AND('Категория(опт)'!$B$6="без НДС"),1.22,"")))</f>
        <v>6203.4681600000004</v>
      </c>
    </row>
    <row r="218" spans="1:13">
      <c r="A218" s="348" t="s">
        <v>495</v>
      </c>
      <c r="B218" s="349" t="s">
        <v>496</v>
      </c>
      <c r="C218" s="349" t="s">
        <v>263</v>
      </c>
      <c r="D218" s="350">
        <v>14075</v>
      </c>
      <c r="E218" s="468">
        <v>0.56799999999999995</v>
      </c>
      <c r="F218" s="468">
        <v>0.54400000000000004</v>
      </c>
      <c r="G218" s="468">
        <v>0.52</v>
      </c>
      <c r="H218" s="468">
        <v>0.47</v>
      </c>
      <c r="I218" s="620">
        <v>0.03</v>
      </c>
      <c r="J218" s="343">
        <v>12155</v>
      </c>
      <c r="K218" s="621">
        <v>0.15</v>
      </c>
      <c r="L218" s="351">
        <f t="shared" si="12"/>
        <v>10331.75</v>
      </c>
      <c r="M218" s="351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В)"),H218,"")))))*(1-$I218)*(1-'Категория(опт)'!$B$3)/(IF(AND('Категория(опт)'!$B$6="с НДС"),1,IF(AND('Категория(опт)'!$B$6="без НДС"),1.22,"")))</f>
        <v>6225.6539999999995</v>
      </c>
    </row>
    <row r="219" spans="1:13">
      <c r="A219" s="348" t="s">
        <v>497</v>
      </c>
      <c r="B219" s="349" t="s">
        <v>498</v>
      </c>
      <c r="C219" s="349" t="s">
        <v>263</v>
      </c>
      <c r="D219" s="350">
        <v>15668</v>
      </c>
      <c r="E219" s="468">
        <v>0.56799999999999995</v>
      </c>
      <c r="F219" s="468">
        <v>0.54400000000000004</v>
      </c>
      <c r="G219" s="468">
        <v>0.52</v>
      </c>
      <c r="H219" s="468">
        <v>0.47</v>
      </c>
      <c r="I219" s="620">
        <v>0.03</v>
      </c>
      <c r="J219" s="343">
        <v>13530</v>
      </c>
      <c r="K219" s="621">
        <v>0.15</v>
      </c>
      <c r="L219" s="351">
        <f t="shared" si="12"/>
        <v>11500.5</v>
      </c>
      <c r="M219" s="351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В)"),H219,"")))))*(1-$I219)*(1-'Категория(опт)'!$B$3)/(IF(AND('Категория(опт)'!$B$6="с НДС"),1,IF(AND('Категория(опт)'!$B$6="без НДС"),1.22,"")))</f>
        <v>6930.2697599999992</v>
      </c>
    </row>
    <row r="220" spans="1:13">
      <c r="A220" s="348" t="s">
        <v>499</v>
      </c>
      <c r="B220" s="349" t="s">
        <v>500</v>
      </c>
      <c r="C220" s="349" t="s">
        <v>263</v>
      </c>
      <c r="D220" s="350">
        <v>21660</v>
      </c>
      <c r="E220" s="468">
        <v>0.56799999999999995</v>
      </c>
      <c r="F220" s="468">
        <v>0.54400000000000004</v>
      </c>
      <c r="G220" s="468">
        <v>0.52</v>
      </c>
      <c r="H220" s="468">
        <v>0.47</v>
      </c>
      <c r="I220" s="620">
        <v>0.03</v>
      </c>
      <c r="J220" s="343">
        <v>18711</v>
      </c>
      <c r="K220" s="621">
        <v>0.15</v>
      </c>
      <c r="L220" s="351">
        <f t="shared" si="12"/>
        <v>15904.35</v>
      </c>
      <c r="M220" s="351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В)"),H220,"")))))*(1-$I220)*(1-'Категория(опт)'!$B$3)/(IF(AND('Категория(опт)'!$B$6="с НДС"),1,IF(AND('Категория(опт)'!$B$6="без НДС"),1.22,"")))</f>
        <v>9580.6511999999984</v>
      </c>
    </row>
    <row r="221" spans="1:13">
      <c r="A221" s="348" t="s">
        <v>501</v>
      </c>
      <c r="B221" s="349" t="s">
        <v>502</v>
      </c>
      <c r="C221" s="349" t="s">
        <v>263</v>
      </c>
      <c r="D221" s="350">
        <v>23643</v>
      </c>
      <c r="E221" s="468">
        <v>0.56799999999999995</v>
      </c>
      <c r="F221" s="468">
        <v>0.54400000000000004</v>
      </c>
      <c r="G221" s="468">
        <v>0.52</v>
      </c>
      <c r="H221" s="468">
        <v>0.47</v>
      </c>
      <c r="I221" s="620">
        <v>0.03</v>
      </c>
      <c r="J221" s="343">
        <v>20433</v>
      </c>
      <c r="K221" s="621">
        <v>0.15</v>
      </c>
      <c r="L221" s="351">
        <f t="shared" si="12"/>
        <v>17368.05</v>
      </c>
      <c r="M221" s="351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В)"),H221,"")))))*(1-$I221)*(1-'Категория(опт)'!$B$3)/(IF(AND('Категория(опт)'!$B$6="с НДС"),1,IF(AND('Категория(опт)'!$B$6="без НДС"),1.22,"")))</f>
        <v>10457.771759999998</v>
      </c>
    </row>
    <row r="222" spans="1:13">
      <c r="A222" s="348" t="s">
        <v>503</v>
      </c>
      <c r="B222" s="349" t="s">
        <v>504</v>
      </c>
      <c r="C222" s="349" t="s">
        <v>263</v>
      </c>
      <c r="D222" s="350">
        <v>26831</v>
      </c>
      <c r="E222" s="468">
        <v>0.56799999999999995</v>
      </c>
      <c r="F222" s="468">
        <v>0.54400000000000004</v>
      </c>
      <c r="G222" s="468">
        <v>0.52</v>
      </c>
      <c r="H222" s="468">
        <v>0.47</v>
      </c>
      <c r="I222" s="620">
        <v>0.03</v>
      </c>
      <c r="J222" s="343">
        <v>23138</v>
      </c>
      <c r="K222" s="621">
        <v>0.15</v>
      </c>
      <c r="L222" s="351">
        <f t="shared" si="12"/>
        <v>19667.3</v>
      </c>
      <c r="M222" s="351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В)"),H222,"")))))*(1-$I222)*(1-'Категория(опт)'!$B$3)/(IF(AND('Категория(опт)'!$B$6="с НДС"),1,IF(AND('Категория(опт)'!$B$6="без НДС"),1.22,"")))</f>
        <v>11867.887919999999</v>
      </c>
    </row>
    <row r="223" spans="1:13">
      <c r="A223" s="348" t="s">
        <v>505</v>
      </c>
      <c r="B223" s="349" t="s">
        <v>506</v>
      </c>
      <c r="C223" s="349" t="s">
        <v>263</v>
      </c>
      <c r="D223" s="350">
        <v>30017</v>
      </c>
      <c r="E223" s="468">
        <v>0.56799999999999995</v>
      </c>
      <c r="F223" s="468">
        <v>0.54400000000000004</v>
      </c>
      <c r="G223" s="468">
        <v>0.52</v>
      </c>
      <c r="H223" s="468">
        <v>0.47</v>
      </c>
      <c r="I223" s="620">
        <v>0.03</v>
      </c>
      <c r="J223" s="343">
        <v>25931</v>
      </c>
      <c r="K223" s="621">
        <v>0.15</v>
      </c>
      <c r="L223" s="351">
        <f t="shared" si="12"/>
        <v>22041.35</v>
      </c>
      <c r="M223" s="351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В)"),H223,"")))))*(1-$I223)*(1-'Категория(опт)'!$B$3)/(IF(AND('Категория(опт)'!$B$6="с НДС"),1,IF(AND('Категория(опт)'!$B$6="без НДС"),1.22,"")))</f>
        <v>13277.119439999999</v>
      </c>
    </row>
    <row r="224" spans="1:13">
      <c r="A224" s="348" t="s">
        <v>507</v>
      </c>
      <c r="B224" s="349" t="s">
        <v>508</v>
      </c>
      <c r="C224" s="349" t="s">
        <v>263</v>
      </c>
      <c r="D224" s="350">
        <v>18016</v>
      </c>
      <c r="E224" s="468">
        <v>0.64</v>
      </c>
      <c r="F224" s="468">
        <v>0.59199999999999997</v>
      </c>
      <c r="G224" s="468">
        <v>0.52</v>
      </c>
      <c r="H224" s="468">
        <v>0.47</v>
      </c>
      <c r="I224" s="620">
        <v>0.03</v>
      </c>
      <c r="J224" s="343">
        <v>15657</v>
      </c>
      <c r="K224" s="621">
        <v>0.25</v>
      </c>
      <c r="L224" s="351">
        <f t="shared" si="12"/>
        <v>11742.75</v>
      </c>
      <c r="M224" s="351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В)"),H224,"")))))*(1-$I224)*(1-'Категория(опт)'!$B$3)/(IF(AND('Категория(опт)'!$B$6="с НДС"),1,IF(AND('Категория(опт)'!$B$6="без НДС"),1.22,"")))</f>
        <v>7130.0121600000002</v>
      </c>
    </row>
    <row r="225" spans="1:13">
      <c r="A225" s="348" t="s">
        <v>509</v>
      </c>
      <c r="B225" s="349" t="s">
        <v>510</v>
      </c>
      <c r="C225" s="349" t="s">
        <v>263</v>
      </c>
      <c r="D225" s="350">
        <v>19803</v>
      </c>
      <c r="E225" s="468">
        <v>0.64</v>
      </c>
      <c r="F225" s="468">
        <v>0.59199999999999997</v>
      </c>
      <c r="G225" s="468">
        <v>0.52</v>
      </c>
      <c r="H225" s="468">
        <v>0.47</v>
      </c>
      <c r="I225" s="620">
        <v>0.03</v>
      </c>
      <c r="J225" s="343">
        <v>17205</v>
      </c>
      <c r="K225" s="621">
        <v>0.25</v>
      </c>
      <c r="L225" s="351">
        <f t="shared" si="12"/>
        <v>12903.75</v>
      </c>
      <c r="M225" s="351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В)"),H225,"")))))*(1-$I225)*(1-'Категория(опт)'!$B$3)/(IF(AND('Категория(опт)'!$B$6="с НДС"),1,IF(AND('Категория(опт)'!$B$6="без НДС"),1.22,"")))</f>
        <v>7837.2352800000008</v>
      </c>
    </row>
    <row r="226" spans="1:13">
      <c r="A226" s="348" t="s">
        <v>511</v>
      </c>
      <c r="B226" s="349" t="s">
        <v>512</v>
      </c>
      <c r="C226" s="349" t="s">
        <v>263</v>
      </c>
      <c r="D226" s="350">
        <v>26454</v>
      </c>
      <c r="E226" s="468">
        <v>0.64</v>
      </c>
      <c r="F226" s="468">
        <v>0.59199999999999997</v>
      </c>
      <c r="G226" s="468">
        <v>0.52</v>
      </c>
      <c r="H226" s="468">
        <v>0.47</v>
      </c>
      <c r="I226" s="620">
        <v>0.03</v>
      </c>
      <c r="J226" s="343">
        <v>22979</v>
      </c>
      <c r="K226" s="621">
        <v>0.25</v>
      </c>
      <c r="L226" s="351">
        <f t="shared" si="12"/>
        <v>17234.25</v>
      </c>
      <c r="M226" s="351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В)"),H226,"")))))*(1-$I226)*(1-'Категория(опт)'!$B$3)/(IF(AND('Категория(опт)'!$B$6="с НДС"),1,IF(AND('Категория(опт)'!$B$6="без НДС"),1.22,"")))</f>
        <v>10469.43504</v>
      </c>
    </row>
    <row r="227" spans="1:13">
      <c r="A227" s="348" t="s">
        <v>513</v>
      </c>
      <c r="B227" s="349" t="s">
        <v>514</v>
      </c>
      <c r="C227" s="349" t="s">
        <v>263</v>
      </c>
      <c r="D227" s="350">
        <v>29080</v>
      </c>
      <c r="E227" s="468">
        <v>0.64</v>
      </c>
      <c r="F227" s="468">
        <v>0.59199999999999997</v>
      </c>
      <c r="G227" s="468">
        <v>0.52</v>
      </c>
      <c r="H227" s="468">
        <v>0.47</v>
      </c>
      <c r="I227" s="620">
        <v>0.03</v>
      </c>
      <c r="J227" s="343">
        <v>25265</v>
      </c>
      <c r="K227" s="621">
        <v>0.25</v>
      </c>
      <c r="L227" s="351">
        <f t="shared" si="12"/>
        <v>18948.75</v>
      </c>
      <c r="M227" s="351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В)"),H227,"")))))*(1-$I227)*(1-'Категория(опт)'!$B$3)/(IF(AND('Категория(опт)'!$B$6="с НДС"),1,IF(AND('Категория(опт)'!$B$6="без НДС"),1.22,"")))</f>
        <v>11508.700800000001</v>
      </c>
    </row>
    <row r="228" spans="1:13">
      <c r="A228" s="348" t="s">
        <v>515</v>
      </c>
      <c r="B228" s="349" t="s">
        <v>516</v>
      </c>
      <c r="C228" s="349" t="s">
        <v>263</v>
      </c>
      <c r="D228" s="350">
        <v>32558</v>
      </c>
      <c r="E228" s="468">
        <v>0.64</v>
      </c>
      <c r="F228" s="468">
        <v>0.59199999999999997</v>
      </c>
      <c r="G228" s="468">
        <v>0.52</v>
      </c>
      <c r="H228" s="468">
        <v>0.47</v>
      </c>
      <c r="I228" s="620">
        <v>0.03</v>
      </c>
      <c r="J228" s="343">
        <v>28218</v>
      </c>
      <c r="K228" s="621">
        <v>0.25</v>
      </c>
      <c r="L228" s="351">
        <f t="shared" si="12"/>
        <v>21163.5</v>
      </c>
      <c r="M228" s="351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В)"),H228,"")))))*(1-$I228)*(1-'Категория(опт)'!$B$3)/(IF(AND('Категория(опт)'!$B$6="с НДС"),1,IF(AND('Категория(опт)'!$B$6="без НДС"),1.22,"")))</f>
        <v>12885.15408</v>
      </c>
    </row>
    <row r="229" spans="1:13">
      <c r="A229" s="348" t="s">
        <v>517</v>
      </c>
      <c r="B229" s="349" t="s">
        <v>518</v>
      </c>
      <c r="C229" s="349" t="s">
        <v>263</v>
      </c>
      <c r="D229" s="350">
        <v>36028</v>
      </c>
      <c r="E229" s="468">
        <v>0.64</v>
      </c>
      <c r="F229" s="468">
        <v>0.59199999999999997</v>
      </c>
      <c r="G229" s="468">
        <v>0.52</v>
      </c>
      <c r="H229" s="468">
        <v>0.47</v>
      </c>
      <c r="I229" s="620">
        <v>0.03</v>
      </c>
      <c r="J229" s="343">
        <v>31301</v>
      </c>
      <c r="K229" s="621">
        <v>0.25</v>
      </c>
      <c r="L229" s="351">
        <f t="shared" si="12"/>
        <v>23475.75</v>
      </c>
      <c r="M229" s="351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В)"),H229,"")))))*(1-$I229)*(1-'Категория(опт)'!$B$3)/(IF(AND('Категория(опт)'!$B$6="с НДС"),1,IF(AND('Категория(опт)'!$B$6="без НДС"),1.22,"")))</f>
        <v>14258.441280000001</v>
      </c>
    </row>
    <row r="230" spans="1:13">
      <c r="A230" s="348" t="s">
        <v>519</v>
      </c>
      <c r="B230" s="349" t="s">
        <v>520</v>
      </c>
      <c r="C230" s="349" t="s">
        <v>263</v>
      </c>
      <c r="D230" s="350">
        <v>19541</v>
      </c>
      <c r="E230" s="468">
        <v>0.64</v>
      </c>
      <c r="F230" s="468">
        <v>0.59199999999999997</v>
      </c>
      <c r="G230" s="468">
        <v>0.52</v>
      </c>
      <c r="H230" s="468">
        <v>0.47</v>
      </c>
      <c r="I230" s="620">
        <v>0.03</v>
      </c>
      <c r="J230" s="343">
        <v>16887</v>
      </c>
      <c r="K230" s="621">
        <v>0.25</v>
      </c>
      <c r="L230" s="351">
        <f t="shared" si="12"/>
        <v>12665.25</v>
      </c>
      <c r="M230" s="351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В)"),H230,"")))))*(1-$I230)*(1-'Категория(опт)'!$B$3)/(IF(AND('Категория(опт)'!$B$6="с НДС"),1,IF(AND('Категория(опт)'!$B$6="без НДС"),1.22,"")))</f>
        <v>7733.5461600000008</v>
      </c>
    </row>
    <row r="231" spans="1:13">
      <c r="A231" s="348" t="s">
        <v>521</v>
      </c>
      <c r="B231" s="349" t="s">
        <v>522</v>
      </c>
      <c r="C231" s="349" t="s">
        <v>263</v>
      </c>
      <c r="D231" s="350">
        <v>21093</v>
      </c>
      <c r="E231" s="468">
        <v>0.64</v>
      </c>
      <c r="F231" s="468">
        <v>0.59199999999999997</v>
      </c>
      <c r="G231" s="468">
        <v>0.52</v>
      </c>
      <c r="H231" s="468">
        <v>0.47</v>
      </c>
      <c r="I231" s="620">
        <v>0.03</v>
      </c>
      <c r="J231" s="343">
        <v>18219</v>
      </c>
      <c r="K231" s="621">
        <v>0.25</v>
      </c>
      <c r="L231" s="351">
        <f t="shared" si="12"/>
        <v>13664.25</v>
      </c>
      <c r="M231" s="351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В)"),H231,"")))))*(1-$I231)*(1-'Категория(опт)'!$B$3)/(IF(AND('Категория(опт)'!$B$6="с НДС"),1,IF(AND('Категория(опт)'!$B$6="без НДС"),1.22,"")))</f>
        <v>8347.7656800000004</v>
      </c>
    </row>
    <row r="232" spans="1:13">
      <c r="A232" s="348" t="s">
        <v>523</v>
      </c>
      <c r="B232" s="349" t="s">
        <v>524</v>
      </c>
      <c r="C232" s="349" t="s">
        <v>263</v>
      </c>
      <c r="D232" s="350">
        <v>27649</v>
      </c>
      <c r="E232" s="468">
        <v>0.64</v>
      </c>
      <c r="F232" s="468">
        <v>0.59199999999999997</v>
      </c>
      <c r="G232" s="468">
        <v>0.52</v>
      </c>
      <c r="H232" s="468">
        <v>0.47</v>
      </c>
      <c r="I232" s="620">
        <v>0.03</v>
      </c>
      <c r="J232" s="343">
        <v>23892</v>
      </c>
      <c r="K232" s="621">
        <v>0.25</v>
      </c>
      <c r="L232" s="351">
        <f t="shared" si="12"/>
        <v>17919</v>
      </c>
      <c r="M232" s="351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В)"),H232,"")))))*(1-$I232)*(1-'Категория(опт)'!$B$3)/(IF(AND('Категория(опт)'!$B$6="с НДС"),1,IF(AND('Категория(опт)'!$B$6="без НДС"),1.22,"")))</f>
        <v>10942.368240000002</v>
      </c>
    </row>
    <row r="233" spans="1:13">
      <c r="A233" s="348" t="s">
        <v>525</v>
      </c>
      <c r="B233" s="349" t="s">
        <v>526</v>
      </c>
      <c r="C233" s="349" t="s">
        <v>263</v>
      </c>
      <c r="D233" s="350">
        <v>31147</v>
      </c>
      <c r="E233" s="468">
        <v>0.64</v>
      </c>
      <c r="F233" s="468">
        <v>0.59199999999999997</v>
      </c>
      <c r="G233" s="468">
        <v>0.52</v>
      </c>
      <c r="H233" s="468">
        <v>0.47</v>
      </c>
      <c r="I233" s="620">
        <v>0.03</v>
      </c>
      <c r="J233" s="343">
        <v>26916</v>
      </c>
      <c r="K233" s="621">
        <v>0.25</v>
      </c>
      <c r="L233" s="351">
        <f t="shared" si="12"/>
        <v>20187</v>
      </c>
      <c r="M233" s="351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В)"),H233,"")))))*(1-$I233)*(1-'Категория(опт)'!$B$3)/(IF(AND('Категория(опт)'!$B$6="с НДС"),1,IF(AND('Категория(опт)'!$B$6="без НДС"),1.22,"")))</f>
        <v>12326.736720000001</v>
      </c>
    </row>
    <row r="234" spans="1:13">
      <c r="A234" s="348" t="s">
        <v>527</v>
      </c>
      <c r="B234" s="349" t="s">
        <v>528</v>
      </c>
      <c r="C234" s="349" t="s">
        <v>263</v>
      </c>
      <c r="D234" s="350">
        <v>34969</v>
      </c>
      <c r="E234" s="468">
        <v>0.64</v>
      </c>
      <c r="F234" s="468">
        <v>0.59199999999999997</v>
      </c>
      <c r="G234" s="468">
        <v>0.52</v>
      </c>
      <c r="H234" s="468">
        <v>0.47</v>
      </c>
      <c r="I234" s="620">
        <v>0.03</v>
      </c>
      <c r="J234" s="343">
        <v>30243</v>
      </c>
      <c r="K234" s="621">
        <v>0.25</v>
      </c>
      <c r="L234" s="351">
        <f t="shared" si="12"/>
        <v>22682.25</v>
      </c>
      <c r="M234" s="351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В)"),H234,"")))))*(1-$I234)*(1-'Категория(опт)'!$B$3)/(IF(AND('Категория(опт)'!$B$6="с НДС"),1,IF(AND('Категория(опт)'!$B$6="без НДС"),1.22,"")))</f>
        <v>13839.33144</v>
      </c>
    </row>
    <row r="235" spans="1:13">
      <c r="A235" s="348" t="s">
        <v>529</v>
      </c>
      <c r="B235" s="349" t="s">
        <v>530</v>
      </c>
      <c r="C235" s="349" t="s">
        <v>263</v>
      </c>
      <c r="D235" s="350">
        <v>38784</v>
      </c>
      <c r="E235" s="468">
        <v>0.64</v>
      </c>
      <c r="F235" s="468">
        <v>0.59199999999999997</v>
      </c>
      <c r="G235" s="468">
        <v>0.52</v>
      </c>
      <c r="H235" s="468">
        <v>0.47</v>
      </c>
      <c r="I235" s="620">
        <v>0.03</v>
      </c>
      <c r="J235" s="343">
        <v>33514</v>
      </c>
      <c r="K235" s="621">
        <v>0.25</v>
      </c>
      <c r="L235" s="351">
        <f t="shared" si="12"/>
        <v>25135.5</v>
      </c>
      <c r="M235" s="351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В)"),H235,"")))))*(1-$I235)*(1-'Категория(опт)'!$B$3)/(IF(AND('Категория(опт)'!$B$6="с НДС"),1,IF(AND('Категория(опт)'!$B$6="без НДС"),1.22,"")))</f>
        <v>15349.155840000001</v>
      </c>
    </row>
    <row r="236" spans="1:13">
      <c r="A236" s="348" t="s">
        <v>531</v>
      </c>
      <c r="B236" s="349" t="s">
        <v>532</v>
      </c>
      <c r="C236" s="349" t="s">
        <v>533</v>
      </c>
      <c r="D236" s="350">
        <v>11858</v>
      </c>
      <c r="E236" s="468">
        <v>0.3</v>
      </c>
      <c r="F236" s="468">
        <v>0.2</v>
      </c>
      <c r="G236" s="468">
        <v>0</v>
      </c>
      <c r="H236" s="468">
        <v>0</v>
      </c>
      <c r="I236" s="620">
        <v>0.23</v>
      </c>
      <c r="J236" s="343">
        <v>25218</v>
      </c>
      <c r="K236" s="621">
        <v>0.49399999999999999</v>
      </c>
      <c r="L236" s="351">
        <f t="shared" si="12"/>
        <v>12760.308000000001</v>
      </c>
      <c r="M236" s="351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В)"),H236,"")))))*(1-$I236)*(1-'Категория(опт)'!$B$3)/(IF(AND('Категория(опт)'!$B$6="с НДС"),1,IF(AND('Категория(опт)'!$B$6="без НДС"),1.22,"")))</f>
        <v>7304.5280000000002</v>
      </c>
    </row>
    <row r="237" spans="1:13">
      <c r="A237" s="348" t="s">
        <v>534</v>
      </c>
      <c r="B237" s="349" t="s">
        <v>535</v>
      </c>
      <c r="C237" s="349" t="s">
        <v>533</v>
      </c>
      <c r="D237" s="350">
        <v>12957</v>
      </c>
      <c r="E237" s="468">
        <v>0.3</v>
      </c>
      <c r="F237" s="468">
        <v>0.2</v>
      </c>
      <c r="G237" s="468">
        <v>0</v>
      </c>
      <c r="H237" s="468">
        <v>0</v>
      </c>
      <c r="I237" s="620">
        <v>0.23</v>
      </c>
      <c r="J237" s="343">
        <v>27548</v>
      </c>
      <c r="K237" s="621">
        <v>0.49399999999999999</v>
      </c>
      <c r="L237" s="351">
        <f t="shared" si="12"/>
        <v>13939.288</v>
      </c>
      <c r="M237" s="351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В)"),H237,"")))))*(1-$I237)*(1-'Категория(опт)'!$B$3)/(IF(AND('Категория(опт)'!$B$6="с НДС"),1,IF(AND('Категория(опт)'!$B$6="без НДС"),1.22,"")))</f>
        <v>7981.5120000000006</v>
      </c>
    </row>
    <row r="238" spans="1:13">
      <c r="A238" s="348" t="s">
        <v>536</v>
      </c>
      <c r="B238" s="349" t="s">
        <v>537</v>
      </c>
      <c r="C238" s="349" t="s">
        <v>533</v>
      </c>
      <c r="D238" s="350">
        <v>15696</v>
      </c>
      <c r="E238" s="468">
        <v>0.3</v>
      </c>
      <c r="F238" s="468">
        <v>0.2</v>
      </c>
      <c r="G238" s="468">
        <v>0</v>
      </c>
      <c r="H238" s="468">
        <v>0</v>
      </c>
      <c r="I238" s="620">
        <v>0.23</v>
      </c>
      <c r="J238" s="343">
        <v>33368</v>
      </c>
      <c r="K238" s="621">
        <v>0.49399999999999999</v>
      </c>
      <c r="L238" s="351">
        <f t="shared" si="12"/>
        <v>16884.207999999999</v>
      </c>
      <c r="M238" s="351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В)"),H238,"")))))*(1-$I238)*(1-'Категория(опт)'!$B$3)/(IF(AND('Категория(опт)'!$B$6="с НДС"),1,IF(AND('Категория(опт)'!$B$6="без НДС"),1.22,"")))</f>
        <v>9668.7360000000008</v>
      </c>
    </row>
    <row r="239" spans="1:13">
      <c r="A239" s="348" t="s">
        <v>538</v>
      </c>
      <c r="B239" s="349" t="s">
        <v>539</v>
      </c>
      <c r="C239" s="349" t="s">
        <v>533</v>
      </c>
      <c r="D239" s="350">
        <v>18547</v>
      </c>
      <c r="E239" s="468">
        <v>0.3</v>
      </c>
      <c r="F239" s="468">
        <v>0.2</v>
      </c>
      <c r="G239" s="468">
        <v>0</v>
      </c>
      <c r="H239" s="468">
        <v>0</v>
      </c>
      <c r="I239" s="620">
        <v>0.23</v>
      </c>
      <c r="J239" s="343">
        <v>39432</v>
      </c>
      <c r="K239" s="621">
        <v>0.49399999999999999</v>
      </c>
      <c r="L239" s="351">
        <f t="shared" si="12"/>
        <v>19952.592000000001</v>
      </c>
      <c r="M239" s="351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В)"),H239,"")))))*(1-$I239)*(1-'Категория(опт)'!$B$3)/(IF(AND('Категория(опт)'!$B$6="с НДС"),1,IF(AND('Категория(опт)'!$B$6="без НДС"),1.22,"")))</f>
        <v>11424.952000000001</v>
      </c>
    </row>
    <row r="240" spans="1:13">
      <c r="A240" s="348" t="s">
        <v>540</v>
      </c>
      <c r="B240" s="349" t="s">
        <v>541</v>
      </c>
      <c r="C240" s="349" t="s">
        <v>533</v>
      </c>
      <c r="D240" s="350">
        <v>20850</v>
      </c>
      <c r="E240" s="468">
        <v>0.3</v>
      </c>
      <c r="F240" s="468">
        <v>0.2</v>
      </c>
      <c r="G240" s="468">
        <v>0</v>
      </c>
      <c r="H240" s="468">
        <v>0</v>
      </c>
      <c r="I240" s="620">
        <v>0.23</v>
      </c>
      <c r="J240" s="343">
        <v>44296</v>
      </c>
      <c r="K240" s="621">
        <v>0.49399999999999999</v>
      </c>
      <c r="L240" s="351">
        <f t="shared" si="12"/>
        <v>22413.776000000002</v>
      </c>
      <c r="M240" s="351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В)"),H240,"")))))*(1-$I240)*(1-'Категория(опт)'!$B$3)/(IF(AND('Категория(опт)'!$B$6="с НДС"),1,IF(AND('Категория(опт)'!$B$6="без НДС"),1.22,"")))</f>
        <v>12843.6</v>
      </c>
    </row>
    <row r="241" spans="1:13">
      <c r="A241" s="348" t="s">
        <v>542</v>
      </c>
      <c r="B241" s="349" t="s">
        <v>543</v>
      </c>
      <c r="C241" s="349" t="s">
        <v>533</v>
      </c>
      <c r="D241" s="350">
        <v>22922</v>
      </c>
      <c r="E241" s="468">
        <v>0.3</v>
      </c>
      <c r="F241" s="468">
        <v>0.2</v>
      </c>
      <c r="G241" s="468">
        <v>0</v>
      </c>
      <c r="H241" s="468">
        <v>0</v>
      </c>
      <c r="I241" s="620">
        <v>0.23</v>
      </c>
      <c r="J241" s="343">
        <v>48728</v>
      </c>
      <c r="K241" s="621">
        <v>0.49399999999999999</v>
      </c>
      <c r="L241" s="351">
        <f t="shared" si="12"/>
        <v>24656.367999999999</v>
      </c>
      <c r="M241" s="351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В)"),H241,"")))))*(1-$I241)*(1-'Категория(опт)'!$B$3)/(IF(AND('Категория(опт)'!$B$6="с НДС"),1,IF(AND('Категория(опт)'!$B$6="без НДС"),1.22,"")))</f>
        <v>14119.952000000001</v>
      </c>
    </row>
    <row r="242" spans="1:13">
      <c r="A242" s="348" t="s">
        <v>544</v>
      </c>
      <c r="B242" s="349" t="s">
        <v>545</v>
      </c>
      <c r="C242" s="349" t="s">
        <v>533</v>
      </c>
      <c r="D242" s="350">
        <v>25341</v>
      </c>
      <c r="E242" s="468">
        <v>0.3</v>
      </c>
      <c r="F242" s="468">
        <v>0.2</v>
      </c>
      <c r="G242" s="468">
        <v>0</v>
      </c>
      <c r="H242" s="468">
        <v>0</v>
      </c>
      <c r="I242" s="620">
        <v>0.23</v>
      </c>
      <c r="J242" s="343">
        <v>53871</v>
      </c>
      <c r="K242" s="621">
        <v>0.49399999999999999</v>
      </c>
      <c r="L242" s="351">
        <f t="shared" si="12"/>
        <v>27258.725999999999</v>
      </c>
      <c r="M242" s="351">
        <f>$D242*(1-IF(AND('Категория(опт)'!$B$1="A+ (Категория 1)"),E242,IF(AND('Категория(опт)'!$B$1="A (Категория 2)"),F242,IF(AND('Категория(опт)'!$B$1="B (Категория А+)"),G242,IF(AND('Категория(опт)'!$B$1="C (Категория В)"),H242,"")))))*(1-$I242)*(1-'Категория(опт)'!$B$3)/(IF(AND('Категория(опт)'!$B$6="с НДС"),1,IF(AND('Категория(опт)'!$B$6="без НДС"),1.22,"")))</f>
        <v>15610.056000000002</v>
      </c>
    </row>
    <row r="243" spans="1:13">
      <c r="A243" s="348" t="s">
        <v>546</v>
      </c>
      <c r="B243" s="349" t="s">
        <v>547</v>
      </c>
      <c r="C243" s="349" t="s">
        <v>533</v>
      </c>
      <c r="D243" s="350">
        <v>11375</v>
      </c>
      <c r="E243" s="468">
        <v>0.3</v>
      </c>
      <c r="F243" s="468">
        <v>0.2</v>
      </c>
      <c r="G243" s="468">
        <v>0</v>
      </c>
      <c r="H243" s="468">
        <v>0</v>
      </c>
      <c r="I243" s="620">
        <v>0.03</v>
      </c>
      <c r="J243" s="343">
        <v>31850</v>
      </c>
      <c r="K243" s="621">
        <v>0.51600000000000001</v>
      </c>
      <c r="L243" s="351">
        <f t="shared" si="12"/>
        <v>15415.4</v>
      </c>
      <c r="M243" s="351">
        <f>$D243*(1-IF(AND('Категория(опт)'!$B$1="A+ (Категория 1)"),E243,IF(AND('Категория(опт)'!$B$1="A (Категория 2)"),F243,IF(AND('Категория(опт)'!$B$1="B (Категория А+)"),G243,IF(AND('Категория(опт)'!$B$1="C (Категория В)"),H243,"")))))*(1-$I243)*(1-'Категория(опт)'!$B$3)/(IF(AND('Категория(опт)'!$B$6="с НДС"),1,IF(AND('Категория(опт)'!$B$6="без НДС"),1.22,"")))</f>
        <v>8827</v>
      </c>
    </row>
    <row r="244" spans="1:13">
      <c r="A244" s="348" t="s">
        <v>548</v>
      </c>
      <c r="B244" s="349" t="s">
        <v>549</v>
      </c>
      <c r="C244" s="349" t="s">
        <v>533</v>
      </c>
      <c r="D244" s="350">
        <v>12405</v>
      </c>
      <c r="E244" s="468">
        <v>0.3</v>
      </c>
      <c r="F244" s="468">
        <v>0.2</v>
      </c>
      <c r="G244" s="468">
        <v>0</v>
      </c>
      <c r="H244" s="468">
        <v>0</v>
      </c>
      <c r="I244" s="620">
        <v>0.03</v>
      </c>
      <c r="J244" s="343">
        <v>34731</v>
      </c>
      <c r="K244" s="621">
        <v>0.51600000000000001</v>
      </c>
      <c r="L244" s="351">
        <f t="shared" si="12"/>
        <v>16809.804</v>
      </c>
      <c r="M244" s="351">
        <f>$D244*(1-IF(AND('Категория(опт)'!$B$1="A+ (Категория 1)"),E244,IF(AND('Категория(опт)'!$B$1="A (Категория 2)"),F244,IF(AND('Категория(опт)'!$B$1="B (Категория А+)"),G244,IF(AND('Категория(опт)'!$B$1="C (Категория В)"),H244,"")))))*(1-$I244)*(1-'Категория(опт)'!$B$3)/(IF(AND('Категория(опт)'!$B$6="с НДС"),1,IF(AND('Категория(опт)'!$B$6="без НДС"),1.22,"")))</f>
        <v>9626.2799999999988</v>
      </c>
    </row>
    <row r="245" spans="1:13">
      <c r="A245" s="348" t="s">
        <v>550</v>
      </c>
      <c r="B245" s="349" t="s">
        <v>551</v>
      </c>
      <c r="C245" s="349" t="s">
        <v>533</v>
      </c>
      <c r="D245" s="350">
        <v>16487</v>
      </c>
      <c r="E245" s="468">
        <v>0.3</v>
      </c>
      <c r="F245" s="468">
        <v>0.2</v>
      </c>
      <c r="G245" s="468">
        <v>0</v>
      </c>
      <c r="H245" s="468">
        <v>0</v>
      </c>
      <c r="I245" s="620">
        <v>0.03</v>
      </c>
      <c r="J245" s="343">
        <v>46164</v>
      </c>
      <c r="K245" s="621">
        <v>0.51600000000000001</v>
      </c>
      <c r="L245" s="351">
        <f t="shared" si="12"/>
        <v>22343.376</v>
      </c>
      <c r="M245" s="351">
        <f>$D245*(1-IF(AND('Категория(опт)'!$B$1="A+ (Категория 1)"),E245,IF(AND('Категория(опт)'!$B$1="A (Категория 2)"),F245,IF(AND('Категория(опт)'!$B$1="B (Категория А+)"),G245,IF(AND('Категория(опт)'!$B$1="C (Категория В)"),H245,"")))))*(1-$I245)*(1-'Категория(опт)'!$B$3)/(IF(AND('Категория(опт)'!$B$6="с НДС"),1,IF(AND('Категория(опт)'!$B$6="без НДС"),1.22,"")))</f>
        <v>12793.912</v>
      </c>
    </row>
    <row r="246" spans="1:13">
      <c r="A246" s="348" t="s">
        <v>552</v>
      </c>
      <c r="B246" s="349" t="s">
        <v>553</v>
      </c>
      <c r="C246" s="349" t="s">
        <v>533</v>
      </c>
      <c r="D246" s="350">
        <v>18484</v>
      </c>
      <c r="E246" s="468">
        <v>0.3</v>
      </c>
      <c r="F246" s="468">
        <v>0.2</v>
      </c>
      <c r="G246" s="468">
        <v>0</v>
      </c>
      <c r="H246" s="468">
        <v>0</v>
      </c>
      <c r="I246" s="620">
        <v>0.03</v>
      </c>
      <c r="J246" s="343">
        <v>51758</v>
      </c>
      <c r="K246" s="621">
        <v>0.51600000000000001</v>
      </c>
      <c r="L246" s="351">
        <f t="shared" si="12"/>
        <v>25050.871999999999</v>
      </c>
      <c r="M246" s="351">
        <f>$D246*(1-IF(AND('Категория(опт)'!$B$1="A+ (Категория 1)"),E246,IF(AND('Категория(опт)'!$B$1="A (Категория 2)"),F246,IF(AND('Категория(опт)'!$B$1="B (Категория А+)"),G246,IF(AND('Категория(опт)'!$B$1="C (Категория В)"),H246,"")))))*(1-$I246)*(1-'Категория(опт)'!$B$3)/(IF(AND('Категория(опт)'!$B$6="с НДС"),1,IF(AND('Категория(опт)'!$B$6="без НДС"),1.22,"")))</f>
        <v>14343.584000000001</v>
      </c>
    </row>
    <row r="247" spans="1:13">
      <c r="A247" s="348" t="s">
        <v>554</v>
      </c>
      <c r="B247" s="349" t="s">
        <v>555</v>
      </c>
      <c r="C247" s="349" t="s">
        <v>533</v>
      </c>
      <c r="D247" s="350">
        <v>20664</v>
      </c>
      <c r="E247" s="468">
        <v>0.3</v>
      </c>
      <c r="F247" s="468">
        <v>0.2</v>
      </c>
      <c r="G247" s="468">
        <v>0</v>
      </c>
      <c r="H247" s="468">
        <v>0</v>
      </c>
      <c r="I247" s="620">
        <v>0.03</v>
      </c>
      <c r="J247" s="343">
        <v>57858</v>
      </c>
      <c r="K247" s="621">
        <v>0.51600000000000001</v>
      </c>
      <c r="L247" s="351">
        <f t="shared" si="12"/>
        <v>28003.272000000001</v>
      </c>
      <c r="M247" s="351">
        <f>$D247*(1-IF(AND('Категория(опт)'!$B$1="A+ (Категория 1)"),E247,IF(AND('Категория(опт)'!$B$1="A (Категория 2)"),F247,IF(AND('Категория(опт)'!$B$1="B (Категория А+)"),G247,IF(AND('Категория(опт)'!$B$1="C (Категория В)"),H247,"")))))*(1-$I247)*(1-'Категория(опт)'!$B$3)/(IF(AND('Категория(опт)'!$B$6="с НДС"),1,IF(AND('Категория(опт)'!$B$6="без НДС"),1.22,"")))</f>
        <v>16035.264000000001</v>
      </c>
    </row>
    <row r="248" spans="1:13">
      <c r="A248" s="348" t="s">
        <v>556</v>
      </c>
      <c r="B248" s="349" t="s">
        <v>557</v>
      </c>
      <c r="C248" s="349" t="s">
        <v>533</v>
      </c>
      <c r="D248" s="350">
        <v>23254</v>
      </c>
      <c r="E248" s="468">
        <v>0.3</v>
      </c>
      <c r="F248" s="468">
        <v>0.2</v>
      </c>
      <c r="G248" s="468">
        <v>0</v>
      </c>
      <c r="H248" s="468">
        <v>0</v>
      </c>
      <c r="I248" s="620">
        <v>0.03</v>
      </c>
      <c r="J248" s="343">
        <v>65112</v>
      </c>
      <c r="K248" s="621">
        <v>0.51600000000000001</v>
      </c>
      <c r="L248" s="351">
        <f t="shared" si="12"/>
        <v>31514.207999999999</v>
      </c>
      <c r="M248" s="351">
        <f>$D248*(1-IF(AND('Категория(опт)'!$B$1="A+ (Категория 1)"),E248,IF(AND('Категория(опт)'!$B$1="A (Категория 2)"),F248,IF(AND('Категория(опт)'!$B$1="B (Категория А+)"),G248,IF(AND('Категория(опт)'!$B$1="C (Категория В)"),H248,"")))))*(1-$I248)*(1-'Категория(опт)'!$B$3)/(IF(AND('Категория(опт)'!$B$6="с НДС"),1,IF(AND('Категория(опт)'!$B$6="без НДС"),1.22,"")))</f>
        <v>18045.103999999999</v>
      </c>
    </row>
    <row r="249" spans="1:13">
      <c r="A249" s="348" t="s">
        <v>558</v>
      </c>
      <c r="B249" s="349" t="s">
        <v>559</v>
      </c>
      <c r="C249" s="349" t="s">
        <v>533</v>
      </c>
      <c r="D249" s="350">
        <v>25754</v>
      </c>
      <c r="E249" s="468">
        <v>0.3</v>
      </c>
      <c r="F249" s="468">
        <v>0.2</v>
      </c>
      <c r="G249" s="468">
        <v>0</v>
      </c>
      <c r="H249" s="468">
        <v>0</v>
      </c>
      <c r="I249" s="620">
        <v>0.03</v>
      </c>
      <c r="J249" s="343">
        <v>72113</v>
      </c>
      <c r="K249" s="621">
        <v>0.51600000000000001</v>
      </c>
      <c r="L249" s="351">
        <f t="shared" si="12"/>
        <v>34902.691999999995</v>
      </c>
      <c r="M249" s="351">
        <f>$D249*(1-IF(AND('Категория(опт)'!$B$1="A+ (Категория 1)"),E249,IF(AND('Категория(опт)'!$B$1="A (Категория 2)"),F249,IF(AND('Категория(опт)'!$B$1="B (Категория А+)"),G249,IF(AND('Категория(опт)'!$B$1="C (Категория В)"),H249,"")))))*(1-$I249)*(1-'Категория(опт)'!$B$3)/(IF(AND('Категория(опт)'!$B$6="с НДС"),1,IF(AND('Категория(опт)'!$B$6="без НДС"),1.22,"")))</f>
        <v>19985.103999999999</v>
      </c>
    </row>
    <row r="250" spans="1:13">
      <c r="A250" s="348" t="s">
        <v>560</v>
      </c>
      <c r="B250" s="349" t="s">
        <v>561</v>
      </c>
      <c r="C250" s="349" t="s">
        <v>533</v>
      </c>
      <c r="D250" s="350">
        <v>14631</v>
      </c>
      <c r="E250" s="468">
        <v>0.3</v>
      </c>
      <c r="F250" s="468">
        <v>0.2</v>
      </c>
      <c r="G250" s="468">
        <v>0</v>
      </c>
      <c r="H250" s="468">
        <v>0</v>
      </c>
      <c r="I250" s="620">
        <v>0.16500000000000001</v>
      </c>
      <c r="J250" s="343">
        <v>32205</v>
      </c>
      <c r="K250" s="621">
        <v>0.47</v>
      </c>
      <c r="L250" s="351">
        <f t="shared" si="12"/>
        <v>17068.650000000001</v>
      </c>
      <c r="M250" s="351">
        <f>$D250*(1-IF(AND('Категория(опт)'!$B$1="A+ (Категория 1)"),E250,IF(AND('Категория(опт)'!$B$1="A (Категория 2)"),F250,IF(AND('Категория(опт)'!$B$1="B (Категория А+)"),G250,IF(AND('Категория(опт)'!$B$1="C (Категория В)"),H250,"")))))*(1-$I250)*(1-'Категория(опт)'!$B$3)/(IF(AND('Категория(опт)'!$B$6="с НДС"),1,IF(AND('Категория(опт)'!$B$6="без НДС"),1.22,"")))</f>
        <v>9773.5079999999998</v>
      </c>
    </row>
    <row r="251" spans="1:13">
      <c r="A251" s="348" t="s">
        <v>562</v>
      </c>
      <c r="B251" s="349" t="s">
        <v>563</v>
      </c>
      <c r="C251" s="349" t="s">
        <v>533</v>
      </c>
      <c r="D251" s="350">
        <v>15771</v>
      </c>
      <c r="E251" s="468">
        <v>0.3</v>
      </c>
      <c r="F251" s="468">
        <v>0.2</v>
      </c>
      <c r="G251" s="468">
        <v>0</v>
      </c>
      <c r="H251" s="468">
        <v>0</v>
      </c>
      <c r="I251" s="620">
        <v>0.16500000000000001</v>
      </c>
      <c r="J251" s="343">
        <v>34701</v>
      </c>
      <c r="K251" s="621">
        <v>0.47</v>
      </c>
      <c r="L251" s="351">
        <f t="shared" si="12"/>
        <v>18391.530000000002</v>
      </c>
      <c r="M251" s="351">
        <f>$D251*(1-IF(AND('Категория(опт)'!$B$1="A+ (Категория 1)"),E251,IF(AND('Категория(опт)'!$B$1="A (Категория 2)"),F251,IF(AND('Категория(опт)'!$B$1="B (Категория А+)"),G251,IF(AND('Категория(опт)'!$B$1="C (Категория В)"),H251,"")))))*(1-$I251)*(1-'Категория(опт)'!$B$3)/(IF(AND('Категория(опт)'!$B$6="с НДС"),1,IF(AND('Категория(опт)'!$B$6="без НДС"),1.22,"")))</f>
        <v>10535.028</v>
      </c>
    </row>
    <row r="252" spans="1:13">
      <c r="A252" s="348" t="s">
        <v>564</v>
      </c>
      <c r="B252" s="349" t="s">
        <v>565</v>
      </c>
      <c r="C252" s="349" t="s">
        <v>533</v>
      </c>
      <c r="D252" s="350">
        <v>19739</v>
      </c>
      <c r="E252" s="468">
        <v>0.3</v>
      </c>
      <c r="F252" s="468">
        <v>0.2</v>
      </c>
      <c r="G252" s="468">
        <v>0</v>
      </c>
      <c r="H252" s="468">
        <v>0</v>
      </c>
      <c r="I252" s="620">
        <v>0.16500000000000001</v>
      </c>
      <c r="J252" s="343">
        <v>43433</v>
      </c>
      <c r="K252" s="621">
        <v>0.47</v>
      </c>
      <c r="L252" s="351">
        <f t="shared" si="12"/>
        <v>23019.49</v>
      </c>
      <c r="M252" s="351">
        <f>$D252*(1-IF(AND('Категория(опт)'!$B$1="A+ (Категория 1)"),E252,IF(AND('Категория(опт)'!$B$1="A (Категория 2)"),F252,IF(AND('Категория(опт)'!$B$1="B (Категория А+)"),G252,IF(AND('Категория(опт)'!$B$1="C (Категория В)"),H252,"")))))*(1-$I252)*(1-'Категория(опт)'!$B$3)/(IF(AND('Категория(опт)'!$B$6="с НДС"),1,IF(AND('Категория(опт)'!$B$6="без НДС"),1.22,"")))</f>
        <v>13185.652</v>
      </c>
    </row>
    <row r="253" spans="1:13">
      <c r="A253" s="348" t="s">
        <v>566</v>
      </c>
      <c r="B253" s="349" t="s">
        <v>567</v>
      </c>
      <c r="C253" s="349" t="s">
        <v>533</v>
      </c>
      <c r="D253" s="350">
        <v>21604</v>
      </c>
      <c r="E253" s="468">
        <v>0.3</v>
      </c>
      <c r="F253" s="468">
        <v>0.2</v>
      </c>
      <c r="G253" s="468">
        <v>0</v>
      </c>
      <c r="H253" s="468">
        <v>0</v>
      </c>
      <c r="I253" s="620">
        <v>0.16500000000000001</v>
      </c>
      <c r="J253" s="343">
        <v>47545</v>
      </c>
      <c r="K253" s="621">
        <v>0.47</v>
      </c>
      <c r="L253" s="351">
        <f t="shared" ref="L253:L305" si="13">J253*(1-K253)</f>
        <v>25198.850000000002</v>
      </c>
      <c r="M253" s="351">
        <f>$D253*(1-IF(AND('Категория(опт)'!$B$1="A+ (Категория 1)"),E253,IF(AND('Категория(опт)'!$B$1="A (Категория 2)"),F253,IF(AND('Категория(опт)'!$B$1="B (Категория А+)"),G253,IF(AND('Категория(опт)'!$B$1="C (Категория В)"),H253,"")))))*(1-$I253)*(1-'Категория(опт)'!$B$3)/(IF(AND('Категория(опт)'!$B$6="с НДС"),1,IF(AND('Категория(опт)'!$B$6="без НДС"),1.22,"")))</f>
        <v>14431.472</v>
      </c>
    </row>
    <row r="254" spans="1:13">
      <c r="A254" s="348" t="s">
        <v>568</v>
      </c>
      <c r="B254" s="349" t="s">
        <v>569</v>
      </c>
      <c r="C254" s="349" t="s">
        <v>533</v>
      </c>
      <c r="D254" s="350">
        <v>23973</v>
      </c>
      <c r="E254" s="468">
        <v>0.3</v>
      </c>
      <c r="F254" s="468">
        <v>0.2</v>
      </c>
      <c r="G254" s="468">
        <v>0</v>
      </c>
      <c r="H254" s="468">
        <v>0</v>
      </c>
      <c r="I254" s="620">
        <v>0.16500000000000001</v>
      </c>
      <c r="J254" s="343">
        <v>52746</v>
      </c>
      <c r="K254" s="621">
        <v>0.47</v>
      </c>
      <c r="L254" s="351">
        <f t="shared" si="13"/>
        <v>27955.38</v>
      </c>
      <c r="M254" s="351">
        <f>$D254*(1-IF(AND('Категория(опт)'!$B$1="A+ (Категория 1)"),E254,IF(AND('Категория(опт)'!$B$1="A (Категория 2)"),F254,IF(AND('Категория(опт)'!$B$1="B (Категория А+)"),G254,IF(AND('Категория(опт)'!$B$1="C (Категория В)"),H254,"")))))*(1-$I254)*(1-'Категория(опт)'!$B$3)/(IF(AND('Категория(опт)'!$B$6="с НДС"),1,IF(AND('Категория(опт)'!$B$6="без НДС"),1.22,"")))</f>
        <v>16013.964</v>
      </c>
    </row>
    <row r="255" spans="1:13">
      <c r="A255" s="348" t="s">
        <v>570</v>
      </c>
      <c r="B255" s="349" t="s">
        <v>571</v>
      </c>
      <c r="C255" s="349" t="s">
        <v>533</v>
      </c>
      <c r="D255" s="350">
        <v>26153</v>
      </c>
      <c r="E255" s="468">
        <v>0.3</v>
      </c>
      <c r="F255" s="468">
        <v>0.2</v>
      </c>
      <c r="G255" s="468">
        <v>0</v>
      </c>
      <c r="H255" s="468">
        <v>0</v>
      </c>
      <c r="I255" s="620">
        <v>0.16500000000000001</v>
      </c>
      <c r="J255" s="343">
        <v>57553</v>
      </c>
      <c r="K255" s="621">
        <v>0.47</v>
      </c>
      <c r="L255" s="351">
        <f t="shared" si="13"/>
        <v>30503.09</v>
      </c>
      <c r="M255" s="351">
        <f>$D255*(1-IF(AND('Категория(опт)'!$B$1="A+ (Категория 1)"),E255,IF(AND('Категория(опт)'!$B$1="A (Категория 2)"),F255,IF(AND('Категория(опт)'!$B$1="B (Категория А+)"),G255,IF(AND('Категория(опт)'!$B$1="C (Категория В)"),H255,"")))))*(1-$I255)*(1-'Категория(опт)'!$B$3)/(IF(AND('Категория(опт)'!$B$6="с НДС"),1,IF(AND('Категория(опт)'!$B$6="без НДС"),1.22,"")))</f>
        <v>17470.204000000002</v>
      </c>
    </row>
    <row r="256" spans="1:13">
      <c r="A256" s="348" t="s">
        <v>572</v>
      </c>
      <c r="B256" s="349" t="s">
        <v>573</v>
      </c>
      <c r="C256" s="349" t="s">
        <v>533</v>
      </c>
      <c r="D256" s="350">
        <v>28614</v>
      </c>
      <c r="E256" s="468">
        <v>0.3</v>
      </c>
      <c r="F256" s="468">
        <v>0.2</v>
      </c>
      <c r="G256" s="468">
        <v>0</v>
      </c>
      <c r="H256" s="468">
        <v>0</v>
      </c>
      <c r="I256" s="620">
        <v>0.16500000000000001</v>
      </c>
      <c r="J256" s="343">
        <v>62960</v>
      </c>
      <c r="K256" s="621">
        <v>0.47</v>
      </c>
      <c r="L256" s="351">
        <f t="shared" si="13"/>
        <v>33368.800000000003</v>
      </c>
      <c r="M256" s="351">
        <f>$D256*(1-IF(AND('Категория(опт)'!$B$1="A+ (Категория 1)"),E256,IF(AND('Категория(опт)'!$B$1="A (Категория 2)"),F256,IF(AND('Категория(опт)'!$B$1="B (Категория А+)"),G256,IF(AND('Категория(опт)'!$B$1="C (Категория В)"),H256,"")))))*(1-$I256)*(1-'Категория(опт)'!$B$3)/(IF(AND('Категория(опт)'!$B$6="с НДС"),1,IF(AND('Категория(опт)'!$B$6="без НДС"),1.22,"")))</f>
        <v>19114.151999999998</v>
      </c>
    </row>
    <row r="257" spans="1:13">
      <c r="A257" s="348" t="s">
        <v>574</v>
      </c>
      <c r="B257" s="349" t="s">
        <v>575</v>
      </c>
      <c r="C257" s="349" t="s">
        <v>533</v>
      </c>
      <c r="D257" s="350">
        <v>13354</v>
      </c>
      <c r="E257" s="468">
        <v>0.3</v>
      </c>
      <c r="F257" s="468">
        <v>0.2</v>
      </c>
      <c r="G257" s="468">
        <v>0</v>
      </c>
      <c r="H257" s="468">
        <v>0</v>
      </c>
      <c r="I257" s="620">
        <v>0.03</v>
      </c>
      <c r="J257" s="343">
        <v>31160</v>
      </c>
      <c r="K257" s="621">
        <v>0.41699999999999998</v>
      </c>
      <c r="L257" s="351">
        <f t="shared" si="13"/>
        <v>18166.28</v>
      </c>
      <c r="M257" s="351">
        <f>$D257*(1-IF(AND('Категория(опт)'!$B$1="A+ (Категория 1)"),E257,IF(AND('Категория(опт)'!$B$1="A (Категория 2)"),F257,IF(AND('Категория(опт)'!$B$1="B (Категория А+)"),G257,IF(AND('Категория(опт)'!$B$1="C (Категория В)"),H257,"")))))*(1-$I257)*(1-'Категория(опт)'!$B$3)/(IF(AND('Категория(опт)'!$B$6="с НДС"),1,IF(AND('Категория(опт)'!$B$6="без НДС"),1.22,"")))</f>
        <v>10362.704</v>
      </c>
    </row>
    <row r="258" spans="1:13">
      <c r="A258" s="348" t="s">
        <v>576</v>
      </c>
      <c r="B258" s="349" t="s">
        <v>577</v>
      </c>
      <c r="C258" s="349" t="s">
        <v>533</v>
      </c>
      <c r="D258" s="350">
        <v>14834</v>
      </c>
      <c r="E258" s="468">
        <v>0.3</v>
      </c>
      <c r="F258" s="468">
        <v>0.2</v>
      </c>
      <c r="G258" s="468">
        <v>0</v>
      </c>
      <c r="H258" s="468">
        <v>0</v>
      </c>
      <c r="I258" s="620">
        <v>0.03</v>
      </c>
      <c r="J258" s="343">
        <v>34613</v>
      </c>
      <c r="K258" s="621">
        <v>0.41699999999999998</v>
      </c>
      <c r="L258" s="351">
        <f t="shared" si="13"/>
        <v>20179.378999999997</v>
      </c>
      <c r="M258" s="351">
        <f>$D258*(1-IF(AND('Категория(опт)'!$B$1="A+ (Категория 1)"),E258,IF(AND('Категория(опт)'!$B$1="A (Категория 2)"),F258,IF(AND('Категория(опт)'!$B$1="B (Категория А+)"),G258,IF(AND('Категория(опт)'!$B$1="C (Категория В)"),H258,"")))))*(1-$I258)*(1-'Категория(опт)'!$B$3)/(IF(AND('Категория(опт)'!$B$6="с НДС"),1,IF(AND('Категория(опт)'!$B$6="без НДС"),1.22,"")))</f>
        <v>11511.184000000001</v>
      </c>
    </row>
    <row r="259" spans="1:13">
      <c r="A259" s="348" t="s">
        <v>578</v>
      </c>
      <c r="B259" s="349" t="s">
        <v>579</v>
      </c>
      <c r="C259" s="349" t="s">
        <v>533</v>
      </c>
      <c r="D259" s="350">
        <v>19316</v>
      </c>
      <c r="E259" s="468">
        <v>0.3</v>
      </c>
      <c r="F259" s="468">
        <v>0.2</v>
      </c>
      <c r="G259" s="468">
        <v>0</v>
      </c>
      <c r="H259" s="468">
        <v>0</v>
      </c>
      <c r="I259" s="620">
        <v>0.03</v>
      </c>
      <c r="J259" s="343">
        <v>45070</v>
      </c>
      <c r="K259" s="621">
        <v>0.41699999999999998</v>
      </c>
      <c r="L259" s="351">
        <f t="shared" si="13"/>
        <v>26275.809999999998</v>
      </c>
      <c r="M259" s="351">
        <f>$D259*(1-IF(AND('Категория(опт)'!$B$1="A+ (Категория 1)"),E259,IF(AND('Категория(опт)'!$B$1="A (Категория 2)"),F259,IF(AND('Категория(опт)'!$B$1="B (Категория А+)"),G259,IF(AND('Категория(опт)'!$B$1="C (Категория В)"),H259,"")))))*(1-$I259)*(1-'Категория(опт)'!$B$3)/(IF(AND('Категория(опт)'!$B$6="с НДС"),1,IF(AND('Категория(опт)'!$B$6="без НДС"),1.22,"")))</f>
        <v>14989.216</v>
      </c>
    </row>
    <row r="260" spans="1:13">
      <c r="A260" s="348" t="s">
        <v>580</v>
      </c>
      <c r="B260" s="349" t="s">
        <v>581</v>
      </c>
      <c r="C260" s="349" t="s">
        <v>533</v>
      </c>
      <c r="D260" s="350">
        <v>21833</v>
      </c>
      <c r="E260" s="468">
        <v>0.3</v>
      </c>
      <c r="F260" s="468">
        <v>0.2</v>
      </c>
      <c r="G260" s="468">
        <v>0</v>
      </c>
      <c r="H260" s="468">
        <v>0</v>
      </c>
      <c r="I260" s="620">
        <v>0.03</v>
      </c>
      <c r="J260" s="343">
        <v>50936</v>
      </c>
      <c r="K260" s="621">
        <v>0.41699999999999998</v>
      </c>
      <c r="L260" s="351">
        <f t="shared" si="13"/>
        <v>29695.687999999998</v>
      </c>
      <c r="M260" s="351">
        <f>$D260*(1-IF(AND('Категория(опт)'!$B$1="A+ (Категория 1)"),E260,IF(AND('Категория(опт)'!$B$1="A (Категория 2)"),F260,IF(AND('Категория(опт)'!$B$1="B (Категория А+)"),G260,IF(AND('Категория(опт)'!$B$1="C (Категория В)"),H260,"")))))*(1-$I260)*(1-'Категория(опт)'!$B$3)/(IF(AND('Категория(опт)'!$B$6="с НДС"),1,IF(AND('Категория(опт)'!$B$6="без НДС"),1.22,"")))</f>
        <v>16942.407999999999</v>
      </c>
    </row>
    <row r="261" spans="1:13">
      <c r="A261" s="348" t="s">
        <v>582</v>
      </c>
      <c r="B261" s="349" t="s">
        <v>583</v>
      </c>
      <c r="C261" s="349" t="s">
        <v>533</v>
      </c>
      <c r="D261" s="350">
        <v>24798</v>
      </c>
      <c r="E261" s="468">
        <v>0.3</v>
      </c>
      <c r="F261" s="468">
        <v>0.2</v>
      </c>
      <c r="G261" s="468">
        <v>0</v>
      </c>
      <c r="H261" s="468">
        <v>0</v>
      </c>
      <c r="I261" s="620">
        <v>0.03</v>
      </c>
      <c r="J261" s="343">
        <v>57861</v>
      </c>
      <c r="K261" s="621">
        <v>0.41699999999999998</v>
      </c>
      <c r="L261" s="351">
        <f t="shared" si="13"/>
        <v>33732.962999999996</v>
      </c>
      <c r="M261" s="351">
        <f>$D261*(1-IF(AND('Категория(опт)'!$B$1="A+ (Категория 1)"),E261,IF(AND('Категория(опт)'!$B$1="A (Категория 2)"),F261,IF(AND('Категория(опт)'!$B$1="B (Категория А+)"),G261,IF(AND('Категория(опт)'!$B$1="C (Категория В)"),H261,"")))))*(1-$I261)*(1-'Категория(опт)'!$B$3)/(IF(AND('Категория(опт)'!$B$6="с НДС"),1,IF(AND('Категория(опт)'!$B$6="без НДС"),1.22,"")))</f>
        <v>19243.248</v>
      </c>
    </row>
    <row r="262" spans="1:13">
      <c r="A262" s="348" t="s">
        <v>584</v>
      </c>
      <c r="B262" s="349" t="s">
        <v>585</v>
      </c>
      <c r="C262" s="349" t="s">
        <v>533</v>
      </c>
      <c r="D262" s="350">
        <v>27295</v>
      </c>
      <c r="E262" s="468">
        <v>0.3</v>
      </c>
      <c r="F262" s="468">
        <v>0.2</v>
      </c>
      <c r="G262" s="468">
        <v>0</v>
      </c>
      <c r="H262" s="468">
        <v>0</v>
      </c>
      <c r="I262" s="620">
        <v>0.03</v>
      </c>
      <c r="J262" s="343">
        <v>63689</v>
      </c>
      <c r="K262" s="621">
        <v>0.41699999999999998</v>
      </c>
      <c r="L262" s="351">
        <f t="shared" si="13"/>
        <v>37130.686999999998</v>
      </c>
      <c r="M262" s="351">
        <f>$D262*(1-IF(AND('Категория(опт)'!$B$1="A+ (Категория 1)"),E262,IF(AND('Категория(опт)'!$B$1="A (Категория 2)"),F262,IF(AND('Категория(опт)'!$B$1="B (Категория А+)"),G262,IF(AND('Категория(опт)'!$B$1="C (Категория В)"),H262,"")))))*(1-$I262)*(1-'Категория(опт)'!$B$3)/(IF(AND('Категория(опт)'!$B$6="с НДС"),1,IF(AND('Категория(опт)'!$B$6="без НДС"),1.22,"")))</f>
        <v>21180.92</v>
      </c>
    </row>
    <row r="263" spans="1:13">
      <c r="A263" s="348" t="s">
        <v>586</v>
      </c>
      <c r="B263" s="349" t="s">
        <v>587</v>
      </c>
      <c r="C263" s="349" t="s">
        <v>533</v>
      </c>
      <c r="D263" s="350">
        <v>30192</v>
      </c>
      <c r="E263" s="468">
        <v>0.3</v>
      </c>
      <c r="F263" s="468">
        <v>0.2</v>
      </c>
      <c r="G263" s="468">
        <v>0</v>
      </c>
      <c r="H263" s="468">
        <v>0</v>
      </c>
      <c r="I263" s="620">
        <v>0.03</v>
      </c>
      <c r="J263" s="343">
        <v>70442</v>
      </c>
      <c r="K263" s="621">
        <v>0.41699999999999998</v>
      </c>
      <c r="L263" s="351">
        <f t="shared" si="13"/>
        <v>41067.685999999994</v>
      </c>
      <c r="M263" s="351">
        <f>$D263*(1-IF(AND('Категория(опт)'!$B$1="A+ (Категория 1)"),E263,IF(AND('Категория(опт)'!$B$1="A (Категория 2)"),F263,IF(AND('Категория(опт)'!$B$1="B (Категория А+)"),G263,IF(AND('Категория(опт)'!$B$1="C (Категория В)"),H263,"")))))*(1-$I263)*(1-'Категория(опт)'!$B$3)/(IF(AND('Категория(опт)'!$B$6="с НДС"),1,IF(AND('Категория(опт)'!$B$6="без НДС"),1.22,"")))</f>
        <v>23428.992000000002</v>
      </c>
    </row>
    <row r="264" spans="1:13">
      <c r="A264" s="348" t="s">
        <v>588</v>
      </c>
      <c r="B264" s="349" t="s">
        <v>589</v>
      </c>
      <c r="C264" s="349" t="s">
        <v>533</v>
      </c>
      <c r="D264" s="350">
        <v>19200</v>
      </c>
      <c r="E264" s="468">
        <v>0.3</v>
      </c>
      <c r="F264" s="468">
        <v>0.2</v>
      </c>
      <c r="G264" s="468">
        <v>0</v>
      </c>
      <c r="H264" s="468">
        <v>0</v>
      </c>
      <c r="I264" s="620">
        <v>0.16</v>
      </c>
      <c r="J264" s="343">
        <v>42737</v>
      </c>
      <c r="K264" s="621">
        <v>0.47</v>
      </c>
      <c r="L264" s="351">
        <f t="shared" si="13"/>
        <v>22650.61</v>
      </c>
      <c r="M264" s="351">
        <f>$D264*(1-IF(AND('Категория(опт)'!$B$1="A+ (Категория 1)"),E264,IF(AND('Категория(опт)'!$B$1="A (Категория 2)"),F264,IF(AND('Категория(опт)'!$B$1="B (Категория А+)"),G264,IF(AND('Категория(опт)'!$B$1="C (Категория В)"),H264,"")))))*(1-$I264)*(1-'Категория(опт)'!$B$3)/(IF(AND('Категория(опт)'!$B$6="с НДС"),1,IF(AND('Категория(опт)'!$B$6="без НДС"),1.22,"")))</f>
        <v>12902.4</v>
      </c>
    </row>
    <row r="265" spans="1:13">
      <c r="A265" s="348" t="s">
        <v>590</v>
      </c>
      <c r="B265" s="349" t="s">
        <v>591</v>
      </c>
      <c r="C265" s="349" t="s">
        <v>533</v>
      </c>
      <c r="D265" s="350">
        <v>20921</v>
      </c>
      <c r="E265" s="468">
        <v>0.3</v>
      </c>
      <c r="F265" s="468">
        <v>0.2</v>
      </c>
      <c r="G265" s="468">
        <v>0</v>
      </c>
      <c r="H265" s="468">
        <v>0</v>
      </c>
      <c r="I265" s="620">
        <v>0.16</v>
      </c>
      <c r="J265" s="343">
        <v>46568</v>
      </c>
      <c r="K265" s="621">
        <v>0.47</v>
      </c>
      <c r="L265" s="351">
        <f t="shared" si="13"/>
        <v>24681.040000000001</v>
      </c>
      <c r="M265" s="351">
        <f>$D265*(1-IF(AND('Категория(опт)'!$B$1="A+ (Категория 1)"),E265,IF(AND('Категория(опт)'!$B$1="A (Категория 2)"),F265,IF(AND('Категория(опт)'!$B$1="B (Категория А+)"),G265,IF(AND('Категория(опт)'!$B$1="C (Категория В)"),H265,"")))))*(1-$I265)*(1-'Категория(опт)'!$B$3)/(IF(AND('Категория(опт)'!$B$6="с НДС"),1,IF(AND('Категория(опт)'!$B$6="без НДС"),1.22,"")))</f>
        <v>14058.911999999998</v>
      </c>
    </row>
    <row r="266" spans="1:13">
      <c r="A266" s="348" t="s">
        <v>592</v>
      </c>
      <c r="B266" s="349" t="s">
        <v>593</v>
      </c>
      <c r="C266" s="349" t="s">
        <v>533</v>
      </c>
      <c r="D266" s="350">
        <v>27165</v>
      </c>
      <c r="E266" s="468">
        <v>0.3</v>
      </c>
      <c r="F266" s="468">
        <v>0.2</v>
      </c>
      <c r="G266" s="468">
        <v>0</v>
      </c>
      <c r="H266" s="468">
        <v>0</v>
      </c>
      <c r="I266" s="620">
        <v>0.16</v>
      </c>
      <c r="J266" s="343">
        <v>60463</v>
      </c>
      <c r="K266" s="621">
        <v>0.47</v>
      </c>
      <c r="L266" s="351">
        <f t="shared" si="13"/>
        <v>32045.390000000003</v>
      </c>
      <c r="M266" s="351">
        <f>$D266*(1-IF(AND('Категория(опт)'!$B$1="A+ (Категория 1)"),E266,IF(AND('Категория(опт)'!$B$1="A (Категория 2)"),F266,IF(AND('Категория(опт)'!$B$1="B (Категория А+)"),G266,IF(AND('Категория(опт)'!$B$1="C (Категория В)"),H266,"")))))*(1-$I266)*(1-'Категория(опт)'!$B$3)/(IF(AND('Категория(опт)'!$B$6="с НДС"),1,IF(AND('Категория(опт)'!$B$6="без НДС"),1.22,"")))</f>
        <v>18254.88</v>
      </c>
    </row>
    <row r="267" spans="1:13">
      <c r="A267" s="348" t="s">
        <v>594</v>
      </c>
      <c r="B267" s="349" t="s">
        <v>595</v>
      </c>
      <c r="C267" s="349" t="s">
        <v>533</v>
      </c>
      <c r="D267" s="350">
        <v>29892</v>
      </c>
      <c r="E267" s="468">
        <v>0.3</v>
      </c>
      <c r="F267" s="468">
        <v>0.2</v>
      </c>
      <c r="G267" s="468">
        <v>0</v>
      </c>
      <c r="H267" s="468">
        <v>0</v>
      </c>
      <c r="I267" s="620">
        <v>0.16</v>
      </c>
      <c r="J267" s="343">
        <v>66530</v>
      </c>
      <c r="K267" s="621">
        <v>0.47</v>
      </c>
      <c r="L267" s="351">
        <f t="shared" si="13"/>
        <v>35260.9</v>
      </c>
      <c r="M267" s="351">
        <f>$D267*(1-IF(AND('Категория(опт)'!$B$1="A+ (Категория 1)"),E267,IF(AND('Категория(опт)'!$B$1="A (Категория 2)"),F267,IF(AND('Категория(опт)'!$B$1="B (Категория А+)"),G267,IF(AND('Категория(опт)'!$B$1="C (Категория В)"),H267,"")))))*(1-$I267)*(1-'Категория(опт)'!$B$3)/(IF(AND('Категория(опт)'!$B$6="с НДС"),1,IF(AND('Категория(опт)'!$B$6="без НДС"),1.22,"")))</f>
        <v>20087.424000000003</v>
      </c>
    </row>
    <row r="268" spans="1:13">
      <c r="A268" s="348" t="s">
        <v>596</v>
      </c>
      <c r="B268" s="349" t="s">
        <v>597</v>
      </c>
      <c r="C268" s="349" t="s">
        <v>533</v>
      </c>
      <c r="D268" s="350">
        <v>33184</v>
      </c>
      <c r="E268" s="468">
        <v>0.3</v>
      </c>
      <c r="F268" s="468">
        <v>0.2</v>
      </c>
      <c r="G268" s="468">
        <v>0</v>
      </c>
      <c r="H268" s="468">
        <v>0</v>
      </c>
      <c r="I268" s="620">
        <v>0.16</v>
      </c>
      <c r="J268" s="343">
        <v>73832</v>
      </c>
      <c r="K268" s="621">
        <v>0.47</v>
      </c>
      <c r="L268" s="351">
        <f t="shared" si="13"/>
        <v>39130.959999999999</v>
      </c>
      <c r="M268" s="351">
        <f>$D268*(1-IF(AND('Категория(опт)'!$B$1="A+ (Категория 1)"),E268,IF(AND('Категория(опт)'!$B$1="A (Категория 2)"),F268,IF(AND('Категория(опт)'!$B$1="B (Категория А+)"),G268,IF(AND('Категория(опт)'!$B$1="C (Категория В)"),H268,"")))))*(1-$I268)*(1-'Категория(опт)'!$B$3)/(IF(AND('Категория(опт)'!$B$6="с НДС"),1,IF(AND('Категория(опт)'!$B$6="без НДС"),1.22,"")))</f>
        <v>22299.648000000001</v>
      </c>
    </row>
    <row r="269" spans="1:13">
      <c r="A269" s="348" t="s">
        <v>598</v>
      </c>
      <c r="B269" s="349" t="s">
        <v>599</v>
      </c>
      <c r="C269" s="349" t="s">
        <v>533</v>
      </c>
      <c r="D269" s="350">
        <v>36421</v>
      </c>
      <c r="E269" s="468">
        <v>0.3</v>
      </c>
      <c r="F269" s="468">
        <v>0.2</v>
      </c>
      <c r="G269" s="468">
        <v>0</v>
      </c>
      <c r="H269" s="468">
        <v>0</v>
      </c>
      <c r="I269" s="620">
        <v>0.16</v>
      </c>
      <c r="J269" s="343">
        <v>81062</v>
      </c>
      <c r="K269" s="621">
        <v>0.47</v>
      </c>
      <c r="L269" s="351">
        <f t="shared" si="13"/>
        <v>42962.86</v>
      </c>
      <c r="M269" s="351">
        <f>$D269*(1-IF(AND('Категория(опт)'!$B$1="A+ (Категория 1)"),E269,IF(AND('Категория(опт)'!$B$1="A (Категория 2)"),F269,IF(AND('Категория(опт)'!$B$1="B (Категория А+)"),G269,IF(AND('Категория(опт)'!$B$1="C (Категория В)"),H269,"")))))*(1-$I269)*(1-'Категория(опт)'!$B$3)/(IF(AND('Категория(опт)'!$B$6="с НДС"),1,IF(AND('Категория(опт)'!$B$6="без НДС"),1.22,"")))</f>
        <v>24474.912</v>
      </c>
    </row>
    <row r="270" spans="1:13">
      <c r="A270" s="348" t="s">
        <v>600</v>
      </c>
      <c r="B270" s="349" t="s">
        <v>601</v>
      </c>
      <c r="C270" s="349" t="s">
        <v>533</v>
      </c>
      <c r="D270" s="350">
        <v>39895</v>
      </c>
      <c r="E270" s="468">
        <v>0.3</v>
      </c>
      <c r="F270" s="468">
        <v>0.2</v>
      </c>
      <c r="G270" s="468">
        <v>0</v>
      </c>
      <c r="H270" s="468">
        <v>0</v>
      </c>
      <c r="I270" s="620">
        <v>0.16</v>
      </c>
      <c r="J270" s="343">
        <v>88780</v>
      </c>
      <c r="K270" s="621">
        <v>0.47</v>
      </c>
      <c r="L270" s="351">
        <f t="shared" si="13"/>
        <v>47053.4</v>
      </c>
      <c r="M270" s="351">
        <f>$D270*(1-IF(AND('Категория(опт)'!$B$1="A+ (Категория 1)"),E270,IF(AND('Категория(опт)'!$B$1="A (Категория 2)"),F270,IF(AND('Категория(опт)'!$B$1="B (Категория А+)"),G270,IF(AND('Категория(опт)'!$B$1="C (Категория В)"),H270,"")))))*(1-$I270)*(1-'Категория(опт)'!$B$3)/(IF(AND('Категория(опт)'!$B$6="с НДС"),1,IF(AND('Категория(опт)'!$B$6="без НДС"),1.22,"")))</f>
        <v>26809.439999999999</v>
      </c>
    </row>
    <row r="271" spans="1:13">
      <c r="A271" s="348" t="s">
        <v>602</v>
      </c>
      <c r="B271" s="349" t="s">
        <v>603</v>
      </c>
      <c r="C271" s="349" t="s">
        <v>533</v>
      </c>
      <c r="D271" s="350">
        <v>17777</v>
      </c>
      <c r="E271" s="468">
        <v>0.3</v>
      </c>
      <c r="F271" s="468">
        <v>0.2</v>
      </c>
      <c r="G271" s="468">
        <v>0</v>
      </c>
      <c r="H271" s="468">
        <v>0</v>
      </c>
      <c r="I271" s="620">
        <v>0.03</v>
      </c>
      <c r="J271" s="343">
        <v>41481</v>
      </c>
      <c r="K271" s="621">
        <v>0.41699999999999998</v>
      </c>
      <c r="L271" s="351">
        <f t="shared" si="13"/>
        <v>24183.422999999999</v>
      </c>
      <c r="M271" s="351">
        <f>$D271*(1-IF(AND('Категория(опт)'!$B$1="A+ (Категория 1)"),E271,IF(AND('Категория(опт)'!$B$1="A (Категория 2)"),F271,IF(AND('Категория(опт)'!$B$1="B (Категория А+)"),G271,IF(AND('Категория(опт)'!$B$1="C (Категория В)"),H271,"")))))*(1-$I271)*(1-'Категория(опт)'!$B$3)/(IF(AND('Категория(опт)'!$B$6="с НДС"),1,IF(AND('Категория(опт)'!$B$6="без НДС"),1.22,"")))</f>
        <v>13794.951999999999</v>
      </c>
    </row>
    <row r="272" spans="1:13">
      <c r="A272" s="348" t="s">
        <v>604</v>
      </c>
      <c r="B272" s="349" t="s">
        <v>605</v>
      </c>
      <c r="C272" s="349" t="s">
        <v>533</v>
      </c>
      <c r="D272" s="350">
        <v>19770</v>
      </c>
      <c r="E272" s="468">
        <v>0.3</v>
      </c>
      <c r="F272" s="468">
        <v>0.2</v>
      </c>
      <c r="G272" s="468">
        <v>0</v>
      </c>
      <c r="H272" s="468">
        <v>0</v>
      </c>
      <c r="I272" s="620">
        <v>0.03</v>
      </c>
      <c r="J272" s="343">
        <v>46132</v>
      </c>
      <c r="K272" s="621">
        <v>0.41699999999999998</v>
      </c>
      <c r="L272" s="351">
        <f t="shared" si="13"/>
        <v>26894.955999999998</v>
      </c>
      <c r="M272" s="351">
        <f>$D272*(1-IF(AND('Категория(опт)'!$B$1="A+ (Категория 1)"),E272,IF(AND('Категория(опт)'!$B$1="A (Категория 2)"),F272,IF(AND('Категория(опт)'!$B$1="B (Категория А+)"),G272,IF(AND('Категория(опт)'!$B$1="C (Категория В)"),H272,"")))))*(1-$I272)*(1-'Категория(опт)'!$B$3)/(IF(AND('Категория(опт)'!$B$6="с НДС"),1,IF(AND('Категория(опт)'!$B$6="без НДС"),1.22,"")))</f>
        <v>15341.52</v>
      </c>
    </row>
    <row r="273" spans="1:13">
      <c r="A273" s="348" t="s">
        <v>606</v>
      </c>
      <c r="B273" s="349" t="s">
        <v>607</v>
      </c>
      <c r="C273" s="349" t="s">
        <v>533</v>
      </c>
      <c r="D273" s="350">
        <v>26519</v>
      </c>
      <c r="E273" s="468">
        <v>0.3</v>
      </c>
      <c r="F273" s="468">
        <v>0.2</v>
      </c>
      <c r="G273" s="468">
        <v>0</v>
      </c>
      <c r="H273" s="468">
        <v>0</v>
      </c>
      <c r="I273" s="620">
        <v>0.03</v>
      </c>
      <c r="J273" s="343">
        <v>61875</v>
      </c>
      <c r="K273" s="621">
        <v>0.41699999999999998</v>
      </c>
      <c r="L273" s="351">
        <f t="shared" si="13"/>
        <v>36073.125</v>
      </c>
      <c r="M273" s="351">
        <f>$D273*(1-IF(AND('Категория(опт)'!$B$1="A+ (Категория 1)"),E273,IF(AND('Категория(опт)'!$B$1="A (Категория 2)"),F273,IF(AND('Категория(опт)'!$B$1="B (Категория А+)"),G273,IF(AND('Категория(опт)'!$B$1="C (Категория В)"),H273,"")))))*(1-$I273)*(1-'Категория(опт)'!$B$3)/(IF(AND('Категория(опт)'!$B$6="с НДС"),1,IF(AND('Категория(опт)'!$B$6="без НДС"),1.22,"")))</f>
        <v>20578.743999999999</v>
      </c>
    </row>
    <row r="274" spans="1:13">
      <c r="A274" s="348" t="s">
        <v>608</v>
      </c>
      <c r="B274" s="349" t="s">
        <v>609</v>
      </c>
      <c r="C274" s="349" t="s">
        <v>533</v>
      </c>
      <c r="D274" s="350">
        <v>29307</v>
      </c>
      <c r="E274" s="468">
        <v>0.3</v>
      </c>
      <c r="F274" s="468">
        <v>0.2</v>
      </c>
      <c r="G274" s="468">
        <v>0</v>
      </c>
      <c r="H274" s="468">
        <v>0</v>
      </c>
      <c r="I274" s="620">
        <v>0.03</v>
      </c>
      <c r="J274" s="343">
        <v>68377</v>
      </c>
      <c r="K274" s="621">
        <v>0.41699999999999998</v>
      </c>
      <c r="L274" s="351">
        <f t="shared" si="13"/>
        <v>39863.790999999997</v>
      </c>
      <c r="M274" s="351">
        <f>$D274*(1-IF(AND('Категория(опт)'!$B$1="A+ (Категория 1)"),E274,IF(AND('Категория(опт)'!$B$1="A (Категория 2)"),F274,IF(AND('Категория(опт)'!$B$1="B (Категория А+)"),G274,IF(AND('Категория(опт)'!$B$1="C (Категория В)"),H274,"")))))*(1-$I274)*(1-'Категория(опт)'!$B$3)/(IF(AND('Категория(опт)'!$B$6="с НДС"),1,IF(AND('Категория(опт)'!$B$6="без НДС"),1.22,"")))</f>
        <v>22742.232</v>
      </c>
    </row>
    <row r="275" spans="1:13">
      <c r="A275" s="348" t="s">
        <v>610</v>
      </c>
      <c r="B275" s="349" t="s">
        <v>611</v>
      </c>
      <c r="C275" s="349" t="s">
        <v>533</v>
      </c>
      <c r="D275" s="350">
        <v>33069</v>
      </c>
      <c r="E275" s="468">
        <v>0.3</v>
      </c>
      <c r="F275" s="468">
        <v>0.2</v>
      </c>
      <c r="G275" s="468">
        <v>0</v>
      </c>
      <c r="H275" s="468">
        <v>0</v>
      </c>
      <c r="I275" s="620">
        <v>0.03</v>
      </c>
      <c r="J275" s="343">
        <v>77156</v>
      </c>
      <c r="K275" s="621">
        <v>0.41699999999999998</v>
      </c>
      <c r="L275" s="351">
        <f t="shared" si="13"/>
        <v>44981.947999999997</v>
      </c>
      <c r="M275" s="351">
        <f>$D275*(1-IF(AND('Категория(опт)'!$B$1="A+ (Категория 1)"),E275,IF(AND('Категория(опт)'!$B$1="A (Категория 2)"),F275,IF(AND('Категория(опт)'!$B$1="B (Категория А+)"),G275,IF(AND('Категория(опт)'!$B$1="C (Категория В)"),H275,"")))))*(1-$I275)*(1-'Категория(опт)'!$B$3)/(IF(AND('Категория(опт)'!$B$6="с НДС"),1,IF(AND('Категория(опт)'!$B$6="без НДС"),1.22,"")))</f>
        <v>25661.544000000002</v>
      </c>
    </row>
    <row r="276" spans="1:13">
      <c r="A276" s="348" t="s">
        <v>612</v>
      </c>
      <c r="B276" s="349" t="s">
        <v>613</v>
      </c>
      <c r="C276" s="349" t="s">
        <v>533</v>
      </c>
      <c r="D276" s="350">
        <v>36788</v>
      </c>
      <c r="E276" s="468">
        <v>0.3</v>
      </c>
      <c r="F276" s="468">
        <v>0.2</v>
      </c>
      <c r="G276" s="468">
        <v>0</v>
      </c>
      <c r="H276" s="468">
        <v>0</v>
      </c>
      <c r="I276" s="620">
        <v>0.03</v>
      </c>
      <c r="J276" s="343">
        <v>85839</v>
      </c>
      <c r="K276" s="621">
        <v>0.41699999999999998</v>
      </c>
      <c r="L276" s="351">
        <f t="shared" si="13"/>
        <v>50044.136999999995</v>
      </c>
      <c r="M276" s="351">
        <f>$D276*(1-IF(AND('Категория(опт)'!$B$1="A+ (Категория 1)"),E276,IF(AND('Категория(опт)'!$B$1="A (Категория 2)"),F276,IF(AND('Категория(опт)'!$B$1="B (Категория А+)"),G276,IF(AND('Категория(опт)'!$B$1="C (Категория В)"),H276,"")))))*(1-$I276)*(1-'Категория(опт)'!$B$3)/(IF(AND('Категория(опт)'!$B$6="с НДС"),1,IF(AND('Категория(опт)'!$B$6="без НДС"),1.22,"")))</f>
        <v>28547.488000000001</v>
      </c>
    </row>
    <row r="277" spans="1:13">
      <c r="A277" s="348" t="s">
        <v>614</v>
      </c>
      <c r="B277" s="349" t="s">
        <v>615</v>
      </c>
      <c r="C277" s="349" t="s">
        <v>533</v>
      </c>
      <c r="D277" s="350">
        <v>40706</v>
      </c>
      <c r="E277" s="468">
        <v>0.3</v>
      </c>
      <c r="F277" s="468">
        <v>0.2</v>
      </c>
      <c r="G277" s="468">
        <v>0</v>
      </c>
      <c r="H277" s="468">
        <v>0</v>
      </c>
      <c r="I277" s="620">
        <v>0.03</v>
      </c>
      <c r="J277" s="343">
        <v>94984</v>
      </c>
      <c r="K277" s="621">
        <v>0.41699999999999998</v>
      </c>
      <c r="L277" s="351">
        <f t="shared" si="13"/>
        <v>55375.671999999999</v>
      </c>
      <c r="M277" s="351">
        <f>$D277*(1-IF(AND('Категория(опт)'!$B$1="A+ (Категория 1)"),E277,IF(AND('Категория(опт)'!$B$1="A (Категория 2)"),F277,IF(AND('Категория(опт)'!$B$1="B (Категория А+)"),G277,IF(AND('Категория(опт)'!$B$1="C (Категория В)"),H277,"")))))*(1-$I277)*(1-'Категория(опт)'!$B$3)/(IF(AND('Категория(опт)'!$B$6="с НДС"),1,IF(AND('Категория(опт)'!$B$6="без НДС"),1.22,"")))</f>
        <v>31587.856000000003</v>
      </c>
    </row>
    <row r="278" spans="1:13">
      <c r="A278" s="348" t="s">
        <v>616</v>
      </c>
      <c r="B278" s="349" t="s">
        <v>617</v>
      </c>
      <c r="C278" s="349" t="s">
        <v>263</v>
      </c>
      <c r="D278" s="350">
        <v>14763</v>
      </c>
      <c r="E278" s="468">
        <v>0.6</v>
      </c>
      <c r="F278" s="468">
        <v>0.57499999999999996</v>
      </c>
      <c r="G278" s="468">
        <v>0.5</v>
      </c>
      <c r="H278" s="468">
        <v>0.45</v>
      </c>
      <c r="I278" s="620">
        <v>0.03</v>
      </c>
      <c r="J278" s="343">
        <v>15356</v>
      </c>
      <c r="K278" s="621">
        <v>0.32</v>
      </c>
      <c r="L278" s="351">
        <f t="shared" si="13"/>
        <v>10442.08</v>
      </c>
      <c r="M278" s="351">
        <f>$D278*(1-IF(AND('Категория(опт)'!$B$1="A+ (Категория 1)"),E278,IF(AND('Категория(опт)'!$B$1="A (Категория 2)"),F278,IF(AND('Категория(опт)'!$B$1="B (Категория А+)"),G278,IF(AND('Категория(опт)'!$B$1="C (Категория В)"),H278,"")))))*(1-$I278)*(1-'Категория(опт)'!$B$3)/(IF(AND('Категория(опт)'!$B$6="с НДС"),1,IF(AND('Категория(опт)'!$B$6="без НДС"),1.22,"")))</f>
        <v>6086.0467500000004</v>
      </c>
    </row>
    <row r="279" spans="1:13">
      <c r="A279" s="348" t="s">
        <v>618</v>
      </c>
      <c r="B279" s="349" t="s">
        <v>619</v>
      </c>
      <c r="C279" s="349" t="s">
        <v>263</v>
      </c>
      <c r="D279" s="350">
        <v>16690</v>
      </c>
      <c r="E279" s="468">
        <v>0.6</v>
      </c>
      <c r="F279" s="468">
        <v>0.57499999999999996</v>
      </c>
      <c r="G279" s="468">
        <v>0.5</v>
      </c>
      <c r="H279" s="468">
        <v>0.45</v>
      </c>
      <c r="I279" s="620">
        <v>0.03</v>
      </c>
      <c r="J279" s="343">
        <v>17357</v>
      </c>
      <c r="K279" s="621">
        <v>0.32</v>
      </c>
      <c r="L279" s="351">
        <f t="shared" si="13"/>
        <v>11802.759999999998</v>
      </c>
      <c r="M279" s="351">
        <f>$D279*(1-IF(AND('Категория(опт)'!$B$1="A+ (Категория 1)"),E279,IF(AND('Категория(опт)'!$B$1="A (Категория 2)"),F279,IF(AND('Категория(опт)'!$B$1="B (Категория А+)"),G279,IF(AND('Категория(опт)'!$B$1="C (Категория В)"),H279,"")))))*(1-$I279)*(1-'Категория(опт)'!$B$3)/(IF(AND('Категория(опт)'!$B$6="с НДС"),1,IF(AND('Категория(опт)'!$B$6="без НДС"),1.22,"")))</f>
        <v>6880.4525000000003</v>
      </c>
    </row>
    <row r="280" spans="1:13">
      <c r="A280" s="348" t="s">
        <v>620</v>
      </c>
      <c r="B280" s="349" t="s">
        <v>621</v>
      </c>
      <c r="C280" s="349" t="s">
        <v>263</v>
      </c>
      <c r="D280" s="350">
        <v>21477</v>
      </c>
      <c r="E280" s="468">
        <v>0.6</v>
      </c>
      <c r="F280" s="468">
        <v>0.57499999999999996</v>
      </c>
      <c r="G280" s="468">
        <v>0.5</v>
      </c>
      <c r="H280" s="468">
        <v>0.45</v>
      </c>
      <c r="I280" s="620">
        <v>0.03</v>
      </c>
      <c r="J280" s="343">
        <v>22334</v>
      </c>
      <c r="K280" s="621">
        <v>0.32</v>
      </c>
      <c r="L280" s="351">
        <f t="shared" si="13"/>
        <v>15187.119999999999</v>
      </c>
      <c r="M280" s="351">
        <f>$D280*(1-IF(AND('Категория(опт)'!$B$1="A+ (Категория 1)"),E280,IF(AND('Категория(опт)'!$B$1="A (Категория 2)"),F280,IF(AND('Категория(опт)'!$B$1="B (Категория А+)"),G280,IF(AND('Категория(опт)'!$B$1="C (Категория В)"),H280,"")))))*(1-$I280)*(1-'Категория(опт)'!$B$3)/(IF(AND('Категория(опт)'!$B$6="с НДС"),1,IF(AND('Категория(опт)'!$B$6="без НДС"),1.22,"")))</f>
        <v>8853.893250000001</v>
      </c>
    </row>
    <row r="281" spans="1:13">
      <c r="A281" s="348" t="s">
        <v>622</v>
      </c>
      <c r="B281" s="349" t="s">
        <v>623</v>
      </c>
      <c r="C281" s="349" t="s">
        <v>263</v>
      </c>
      <c r="D281" s="350">
        <v>23999</v>
      </c>
      <c r="E281" s="468">
        <v>0.6</v>
      </c>
      <c r="F281" s="468">
        <v>0.57499999999999996</v>
      </c>
      <c r="G281" s="468">
        <v>0.5</v>
      </c>
      <c r="H281" s="468">
        <v>0.45</v>
      </c>
      <c r="I281" s="620">
        <v>0.03</v>
      </c>
      <c r="J281" s="343">
        <v>24964</v>
      </c>
      <c r="K281" s="621">
        <v>0.32</v>
      </c>
      <c r="L281" s="351">
        <f t="shared" si="13"/>
        <v>16975.519999999997</v>
      </c>
      <c r="M281" s="351">
        <f>$D281*(1-IF(AND('Категория(опт)'!$B$1="A+ (Категория 1)"),E281,IF(AND('Категория(опт)'!$B$1="A (Категория 2)"),F281,IF(AND('Категория(опт)'!$B$1="B (Категория А+)"),G281,IF(AND('Категория(опт)'!$B$1="C (Категория В)"),H281,"")))))*(1-$I281)*(1-'Категория(опт)'!$B$3)/(IF(AND('Категория(опт)'!$B$6="с НДС"),1,IF(AND('Категория(опт)'!$B$6="без НДС"),1.22,"")))</f>
        <v>9893.5877500000006</v>
      </c>
    </row>
    <row r="282" spans="1:13">
      <c r="A282" s="348" t="s">
        <v>624</v>
      </c>
      <c r="B282" s="349" t="s">
        <v>625</v>
      </c>
      <c r="C282" s="349" t="s">
        <v>263</v>
      </c>
      <c r="D282" s="350">
        <v>27287</v>
      </c>
      <c r="E282" s="468">
        <v>0.6</v>
      </c>
      <c r="F282" s="468">
        <v>0.57499999999999996</v>
      </c>
      <c r="G282" s="468">
        <v>0.5</v>
      </c>
      <c r="H282" s="468">
        <v>0.45</v>
      </c>
      <c r="I282" s="620">
        <v>0.03</v>
      </c>
      <c r="J282" s="343">
        <v>28334</v>
      </c>
      <c r="K282" s="621">
        <v>0.32</v>
      </c>
      <c r="L282" s="351">
        <f t="shared" si="13"/>
        <v>19267.12</v>
      </c>
      <c r="M282" s="351">
        <f>$D282*(1-IF(AND('Категория(опт)'!$B$1="A+ (Категория 1)"),E282,IF(AND('Категория(опт)'!$B$1="A (Категория 2)"),F282,IF(AND('Категория(опт)'!$B$1="B (Категория А+)"),G282,IF(AND('Категория(опт)'!$B$1="C (Категория В)"),H282,"")))))*(1-$I282)*(1-'Категория(опт)'!$B$3)/(IF(AND('Категория(опт)'!$B$6="с НДС"),1,IF(AND('Категория(опт)'!$B$6="без НДС"),1.22,"")))</f>
        <v>11249.06575</v>
      </c>
    </row>
    <row r="283" spans="1:13">
      <c r="A283" s="348" t="s">
        <v>626</v>
      </c>
      <c r="B283" s="349" t="s">
        <v>627</v>
      </c>
      <c r="C283" s="349" t="s">
        <v>263</v>
      </c>
      <c r="D283" s="350">
        <v>30278</v>
      </c>
      <c r="E283" s="468">
        <v>0.6</v>
      </c>
      <c r="F283" s="468">
        <v>0.57499999999999996</v>
      </c>
      <c r="G283" s="468">
        <v>0.5</v>
      </c>
      <c r="H283" s="468">
        <v>0.45</v>
      </c>
      <c r="I283" s="620">
        <v>0.03</v>
      </c>
      <c r="J283" s="343">
        <v>31484</v>
      </c>
      <c r="K283" s="621">
        <v>0.32</v>
      </c>
      <c r="L283" s="351">
        <f t="shared" si="13"/>
        <v>21409.119999999999</v>
      </c>
      <c r="M283" s="351">
        <f>$D283*(1-IF(AND('Категория(опт)'!$B$1="A+ (Категория 1)"),E283,IF(AND('Категория(опт)'!$B$1="A (Категория 2)"),F283,IF(AND('Категория(опт)'!$B$1="B (Категория А+)"),G283,IF(AND('Категория(опт)'!$B$1="C (Категория В)"),H283,"")))))*(1-$I283)*(1-'Категория(опт)'!$B$3)/(IF(AND('Категория(опт)'!$B$6="с НДС"),1,IF(AND('Категория(опт)'!$B$6="без НДС"),1.22,"")))</f>
        <v>12482.105500000001</v>
      </c>
    </row>
    <row r="284" spans="1:13">
      <c r="A284" s="348" t="s">
        <v>628</v>
      </c>
      <c r="B284" s="349" t="s">
        <v>629</v>
      </c>
      <c r="C284" s="349" t="s">
        <v>263</v>
      </c>
      <c r="D284" s="350">
        <v>32340</v>
      </c>
      <c r="E284" s="468">
        <v>0.6</v>
      </c>
      <c r="F284" s="468">
        <v>0.57499999999999996</v>
      </c>
      <c r="G284" s="468">
        <v>0.5</v>
      </c>
      <c r="H284" s="468">
        <v>0.45</v>
      </c>
      <c r="I284" s="620">
        <v>0.03</v>
      </c>
      <c r="J284" s="343">
        <v>33626</v>
      </c>
      <c r="K284" s="621">
        <v>0.32</v>
      </c>
      <c r="L284" s="351">
        <f t="shared" si="13"/>
        <v>22865.679999999997</v>
      </c>
      <c r="M284" s="351">
        <f>$D284*(1-IF(AND('Категория(опт)'!$B$1="A+ (Категория 1)"),E284,IF(AND('Категория(опт)'!$B$1="A (Категория 2)"),F284,IF(AND('Категория(опт)'!$B$1="B (Категория А+)"),G284,IF(AND('Категория(опт)'!$B$1="C (Категория В)"),H284,"")))))*(1-$I284)*(1-'Категория(опт)'!$B$3)/(IF(AND('Категория(опт)'!$B$6="с НДС"),1,IF(AND('Категория(опт)'!$B$6="без НДС"),1.22,"")))</f>
        <v>13332.165000000001</v>
      </c>
    </row>
    <row r="285" spans="1:13">
      <c r="A285" s="348" t="s">
        <v>630</v>
      </c>
      <c r="B285" s="349" t="s">
        <v>631</v>
      </c>
      <c r="C285" s="349" t="s">
        <v>263</v>
      </c>
      <c r="D285" s="350">
        <v>17420</v>
      </c>
      <c r="E285" s="468">
        <v>0.6</v>
      </c>
      <c r="F285" s="468">
        <v>0.57499999999999996</v>
      </c>
      <c r="G285" s="468">
        <v>0.5</v>
      </c>
      <c r="H285" s="468">
        <v>0.45</v>
      </c>
      <c r="I285" s="620">
        <v>0.03</v>
      </c>
      <c r="J285" s="343">
        <v>18317</v>
      </c>
      <c r="K285" s="621">
        <v>0.32</v>
      </c>
      <c r="L285" s="351">
        <f t="shared" si="13"/>
        <v>12455.56</v>
      </c>
      <c r="M285" s="351">
        <f>$D285*(1-IF(AND('Категория(опт)'!$B$1="A+ (Категория 1)"),E285,IF(AND('Категория(опт)'!$B$1="A (Категория 2)"),F285,IF(AND('Категория(опт)'!$B$1="B (Категория А+)"),G285,IF(AND('Категория(опт)'!$B$1="C (Категория В)"),H285,"")))))*(1-$I285)*(1-'Категория(опт)'!$B$3)/(IF(AND('Категория(опт)'!$B$6="с НДС"),1,IF(AND('Категория(опт)'!$B$6="без НДС"),1.22,"")))</f>
        <v>7181.3950000000004</v>
      </c>
    </row>
    <row r="286" spans="1:13">
      <c r="A286" s="348" t="s">
        <v>632</v>
      </c>
      <c r="B286" s="349" t="s">
        <v>633</v>
      </c>
      <c r="C286" s="349" t="s">
        <v>263</v>
      </c>
      <c r="D286" s="350">
        <v>18729</v>
      </c>
      <c r="E286" s="468">
        <v>0.6</v>
      </c>
      <c r="F286" s="468">
        <v>0.57499999999999996</v>
      </c>
      <c r="G286" s="468">
        <v>0.5</v>
      </c>
      <c r="H286" s="468">
        <v>0.45</v>
      </c>
      <c r="I286" s="620">
        <v>0.03</v>
      </c>
      <c r="J286" s="343">
        <v>19688</v>
      </c>
      <c r="K286" s="621">
        <v>0.32</v>
      </c>
      <c r="L286" s="351">
        <f t="shared" si="13"/>
        <v>13387.839999999998</v>
      </c>
      <c r="M286" s="351">
        <f>$D286*(1-IF(AND('Категория(опт)'!$B$1="A+ (Категория 1)"),E286,IF(AND('Категория(опт)'!$B$1="A (Категория 2)"),F286,IF(AND('Категория(опт)'!$B$1="B (Категория А+)"),G286,IF(AND('Категория(опт)'!$B$1="C (Категория В)"),H286,"")))))*(1-$I286)*(1-'Категория(опт)'!$B$3)/(IF(AND('Категория(опт)'!$B$6="с НДС"),1,IF(AND('Категория(опт)'!$B$6="без НДС"),1.22,"")))</f>
        <v>7721.0302500000007</v>
      </c>
    </row>
    <row r="287" spans="1:13">
      <c r="A287" s="348" t="s">
        <v>634</v>
      </c>
      <c r="B287" s="349" t="s">
        <v>635</v>
      </c>
      <c r="C287" s="349" t="s">
        <v>263</v>
      </c>
      <c r="D287" s="350">
        <v>24390</v>
      </c>
      <c r="E287" s="468">
        <v>0.6</v>
      </c>
      <c r="F287" s="468">
        <v>0.57499999999999996</v>
      </c>
      <c r="G287" s="468">
        <v>0.5</v>
      </c>
      <c r="H287" s="468">
        <v>0.45</v>
      </c>
      <c r="I287" s="620">
        <v>0.03</v>
      </c>
      <c r="J287" s="343">
        <v>25641</v>
      </c>
      <c r="K287" s="621">
        <v>0.32</v>
      </c>
      <c r="L287" s="351">
        <f t="shared" si="13"/>
        <v>17435.879999999997</v>
      </c>
      <c r="M287" s="351">
        <f>$D287*(1-IF(AND('Категория(опт)'!$B$1="A+ (Категория 1)"),E287,IF(AND('Категория(опт)'!$B$1="A (Категория 2)"),F287,IF(AND('Категория(опт)'!$B$1="B (Категория А+)"),G287,IF(AND('Категория(опт)'!$B$1="C (Категория В)"),H287,"")))))*(1-$I287)*(1-'Категория(опт)'!$B$3)/(IF(AND('Категория(опт)'!$B$6="с НДС"),1,IF(AND('Категория(опт)'!$B$6="без НДС"),1.22,"")))</f>
        <v>10054.777500000002</v>
      </c>
    </row>
    <row r="288" spans="1:13">
      <c r="A288" s="348" t="s">
        <v>636</v>
      </c>
      <c r="B288" s="349" t="s">
        <v>637</v>
      </c>
      <c r="C288" s="349" t="s">
        <v>263</v>
      </c>
      <c r="D288" s="350">
        <v>27423</v>
      </c>
      <c r="E288" s="468">
        <v>0.6</v>
      </c>
      <c r="F288" s="468">
        <v>0.57499999999999996</v>
      </c>
      <c r="G288" s="468">
        <v>0.5</v>
      </c>
      <c r="H288" s="468">
        <v>0.45</v>
      </c>
      <c r="I288" s="620">
        <v>0.03</v>
      </c>
      <c r="J288" s="343">
        <v>28838</v>
      </c>
      <c r="K288" s="621">
        <v>0.32</v>
      </c>
      <c r="L288" s="351">
        <f t="shared" si="13"/>
        <v>19609.839999999997</v>
      </c>
      <c r="M288" s="351">
        <f>$D288*(1-IF(AND('Категория(опт)'!$B$1="A+ (Категория 1)"),E288,IF(AND('Категория(опт)'!$B$1="A (Категория 2)"),F288,IF(AND('Категория(опт)'!$B$1="B (Категория А+)"),G288,IF(AND('Категория(опт)'!$B$1="C (Категория В)"),H288,"")))))*(1-$I288)*(1-'Категория(опт)'!$B$3)/(IF(AND('Категория(опт)'!$B$6="с НДС"),1,IF(AND('Категория(опт)'!$B$6="без НДС"),1.22,"")))</f>
        <v>11305.13175</v>
      </c>
    </row>
    <row r="289" spans="1:13">
      <c r="A289" s="348" t="s">
        <v>638</v>
      </c>
      <c r="B289" s="349" t="s">
        <v>639</v>
      </c>
      <c r="C289" s="349" t="s">
        <v>263</v>
      </c>
      <c r="D289" s="350">
        <v>30870</v>
      </c>
      <c r="E289" s="468">
        <v>0.6</v>
      </c>
      <c r="F289" s="468">
        <v>0.57499999999999996</v>
      </c>
      <c r="G289" s="468">
        <v>0.5</v>
      </c>
      <c r="H289" s="468">
        <v>0.45</v>
      </c>
      <c r="I289" s="620">
        <v>0.03</v>
      </c>
      <c r="J289" s="343">
        <v>32429</v>
      </c>
      <c r="K289" s="621">
        <v>0.32</v>
      </c>
      <c r="L289" s="351">
        <f t="shared" si="13"/>
        <v>22051.719999999998</v>
      </c>
      <c r="M289" s="351">
        <f>$D289*(1-IF(AND('Категория(опт)'!$B$1="A+ (Категория 1)"),E289,IF(AND('Категория(опт)'!$B$1="A (Категория 2)"),F289,IF(AND('Категория(опт)'!$B$1="B (Категория А+)"),G289,IF(AND('Категория(опт)'!$B$1="C (Категория В)"),H289,"")))))*(1-$I289)*(1-'Категория(опт)'!$B$3)/(IF(AND('Категория(опт)'!$B$6="с НДС"),1,IF(AND('Категория(опт)'!$B$6="без НДС"),1.22,"")))</f>
        <v>12726.157500000001</v>
      </c>
    </row>
    <row r="290" spans="1:13">
      <c r="A290" s="348" t="s">
        <v>640</v>
      </c>
      <c r="B290" s="349" t="s">
        <v>641</v>
      </c>
      <c r="C290" s="349" t="s">
        <v>263</v>
      </c>
      <c r="D290" s="350">
        <v>34181</v>
      </c>
      <c r="E290" s="468">
        <v>0.6</v>
      </c>
      <c r="F290" s="468">
        <v>0.57499999999999996</v>
      </c>
      <c r="G290" s="468">
        <v>0.5</v>
      </c>
      <c r="H290" s="468">
        <v>0.45</v>
      </c>
      <c r="I290" s="620">
        <v>0.03</v>
      </c>
      <c r="J290" s="343">
        <v>35942</v>
      </c>
      <c r="K290" s="621">
        <v>0.32</v>
      </c>
      <c r="L290" s="351">
        <f t="shared" si="13"/>
        <v>24440.559999999998</v>
      </c>
      <c r="M290" s="351">
        <f>$D290*(1-IF(AND('Категория(опт)'!$B$1="A+ (Категория 1)"),E290,IF(AND('Категория(опт)'!$B$1="A (Категория 2)"),F290,IF(AND('Категория(опт)'!$B$1="B (Категория А+)"),G290,IF(AND('Категория(опт)'!$B$1="C (Категория В)"),H290,"")))))*(1-$I290)*(1-'Категория(опт)'!$B$3)/(IF(AND('Категория(опт)'!$B$6="с НДС"),1,IF(AND('Категория(опт)'!$B$6="без НДС"),1.22,"")))</f>
        <v>14091.117250000001</v>
      </c>
    </row>
    <row r="291" spans="1:13">
      <c r="A291" s="348" t="s">
        <v>642</v>
      </c>
      <c r="B291" s="349" t="s">
        <v>643</v>
      </c>
      <c r="C291" s="349" t="s">
        <v>263</v>
      </c>
      <c r="D291" s="350">
        <v>37461</v>
      </c>
      <c r="E291" s="468">
        <v>0.6</v>
      </c>
      <c r="F291" s="468">
        <v>0.57499999999999996</v>
      </c>
      <c r="G291" s="468">
        <v>0.5</v>
      </c>
      <c r="H291" s="468">
        <v>0.45</v>
      </c>
      <c r="I291" s="620">
        <v>0.03</v>
      </c>
      <c r="J291" s="343">
        <v>39391</v>
      </c>
      <c r="K291" s="621">
        <v>0.32</v>
      </c>
      <c r="L291" s="351">
        <f t="shared" si="13"/>
        <v>26785.879999999997</v>
      </c>
      <c r="M291" s="351">
        <f>$D291*(1-IF(AND('Категория(опт)'!$B$1="A+ (Категория 1)"),E291,IF(AND('Категория(опт)'!$B$1="A (Категория 2)"),F291,IF(AND('Категория(опт)'!$B$1="B (Категория А+)"),G291,IF(AND('Категория(опт)'!$B$1="C (Категория В)"),H291,"")))))*(1-$I291)*(1-'Категория(опт)'!$B$3)/(IF(AND('Категория(опт)'!$B$6="с НДС"),1,IF(AND('Категория(опт)'!$B$6="без НДС"),1.22,"")))</f>
        <v>15443.297250000001</v>
      </c>
    </row>
    <row r="292" spans="1:13">
      <c r="A292" s="348" t="s">
        <v>644</v>
      </c>
      <c r="B292" s="349" t="s">
        <v>645</v>
      </c>
      <c r="C292" s="349" t="s">
        <v>263</v>
      </c>
      <c r="D292" s="350">
        <v>20449</v>
      </c>
      <c r="E292" s="468">
        <v>0.6</v>
      </c>
      <c r="F292" s="468">
        <v>0.57499999999999996</v>
      </c>
      <c r="G292" s="468">
        <v>0.5</v>
      </c>
      <c r="H292" s="468">
        <v>0.45</v>
      </c>
      <c r="I292" s="620">
        <v>0.03</v>
      </c>
      <c r="J292" s="343">
        <v>21625</v>
      </c>
      <c r="K292" s="621">
        <v>0.32</v>
      </c>
      <c r="L292" s="351">
        <f t="shared" si="13"/>
        <v>14704.999999999998</v>
      </c>
      <c r="M292" s="351">
        <f>$D292*(1-IF(AND('Категория(опт)'!$B$1="A+ (Категория 1)"),E292,IF(AND('Категория(опт)'!$B$1="A (Категория 2)"),F292,IF(AND('Категория(опт)'!$B$1="B (Категория А+)"),G292,IF(AND('Категория(опт)'!$B$1="C (Категория В)"),H292,"")))))*(1-$I292)*(1-'Категория(опт)'!$B$3)/(IF(AND('Категория(опт)'!$B$6="с НДС"),1,IF(AND('Категория(опт)'!$B$6="без НДС"),1.22,"")))</f>
        <v>8430.1002500000013</v>
      </c>
    </row>
    <row r="293" spans="1:13">
      <c r="A293" s="348" t="s">
        <v>646</v>
      </c>
      <c r="B293" s="349" t="s">
        <v>647</v>
      </c>
      <c r="C293" s="349" t="s">
        <v>263</v>
      </c>
      <c r="D293" s="350">
        <v>23437</v>
      </c>
      <c r="E293" s="468">
        <v>0.6</v>
      </c>
      <c r="F293" s="468">
        <v>0.57499999999999996</v>
      </c>
      <c r="G293" s="468">
        <v>0.5</v>
      </c>
      <c r="H293" s="468">
        <v>0.45</v>
      </c>
      <c r="I293" s="620">
        <v>0.03</v>
      </c>
      <c r="J293" s="343">
        <v>24775</v>
      </c>
      <c r="K293" s="621">
        <v>0.32</v>
      </c>
      <c r="L293" s="351">
        <f t="shared" si="13"/>
        <v>16847</v>
      </c>
      <c r="M293" s="351">
        <f>$D293*(1-IF(AND('Категория(опт)'!$B$1="A+ (Категория 1)"),E293,IF(AND('Категория(опт)'!$B$1="A (Категория 2)"),F293,IF(AND('Категория(опт)'!$B$1="B (Категория А+)"),G293,IF(AND('Категория(опт)'!$B$1="C (Категория В)"),H293,"")))))*(1-$I293)*(1-'Категория(опт)'!$B$3)/(IF(AND('Категория(опт)'!$B$6="с НДС"),1,IF(AND('Категория(опт)'!$B$6="без НДС"),1.22,"")))</f>
        <v>9661.9032499999994</v>
      </c>
    </row>
    <row r="294" spans="1:13">
      <c r="A294" s="348" t="s">
        <v>648</v>
      </c>
      <c r="B294" s="349" t="s">
        <v>649</v>
      </c>
      <c r="C294" s="349" t="s">
        <v>263</v>
      </c>
      <c r="D294" s="350">
        <v>29644</v>
      </c>
      <c r="E294" s="468">
        <v>0.6</v>
      </c>
      <c r="F294" s="468">
        <v>0.57499999999999996</v>
      </c>
      <c r="G294" s="468">
        <v>0.5</v>
      </c>
      <c r="H294" s="468">
        <v>0.45</v>
      </c>
      <c r="I294" s="620">
        <v>0.03</v>
      </c>
      <c r="J294" s="343">
        <v>31343</v>
      </c>
      <c r="K294" s="621">
        <v>0.32</v>
      </c>
      <c r="L294" s="351">
        <f t="shared" si="13"/>
        <v>21313.239999999998</v>
      </c>
      <c r="M294" s="351">
        <f>$D294*(1-IF(AND('Категория(опт)'!$B$1="A+ (Категория 1)"),E294,IF(AND('Категория(опт)'!$B$1="A (Категория 2)"),F294,IF(AND('Категория(опт)'!$B$1="B (Категория А+)"),G294,IF(AND('Категория(опт)'!$B$1="C (Категория В)"),H294,"")))))*(1-$I294)*(1-'Категория(опт)'!$B$3)/(IF(AND('Категория(опт)'!$B$6="с НДС"),1,IF(AND('Категория(опт)'!$B$6="без НДС"),1.22,"")))</f>
        <v>12220.739</v>
      </c>
    </row>
    <row r="295" spans="1:13">
      <c r="A295" s="348" t="s">
        <v>650</v>
      </c>
      <c r="B295" s="349" t="s">
        <v>651</v>
      </c>
      <c r="C295" s="349" t="s">
        <v>263</v>
      </c>
      <c r="D295" s="350">
        <v>32979</v>
      </c>
      <c r="E295" s="468">
        <v>0.6</v>
      </c>
      <c r="F295" s="468">
        <v>0.57499999999999996</v>
      </c>
      <c r="G295" s="468">
        <v>0.5</v>
      </c>
      <c r="H295" s="468">
        <v>0.45</v>
      </c>
      <c r="I295" s="620">
        <v>0.03</v>
      </c>
      <c r="J295" s="343">
        <v>34871</v>
      </c>
      <c r="K295" s="621">
        <v>0.32</v>
      </c>
      <c r="L295" s="351">
        <f t="shared" si="13"/>
        <v>23712.28</v>
      </c>
      <c r="M295" s="351">
        <f>$D295*(1-IF(AND('Категория(опт)'!$B$1="A+ (Категория 1)"),E295,IF(AND('Категория(опт)'!$B$1="A (Категория 2)"),F295,IF(AND('Категория(опт)'!$B$1="B (Категория А+)"),G295,IF(AND('Категория(опт)'!$B$1="C (Категория В)"),H295,"")))))*(1-$I295)*(1-'Категория(опт)'!$B$3)/(IF(AND('Категория(опт)'!$B$6="с НДС"),1,IF(AND('Категория(опт)'!$B$6="без НДС"),1.22,"")))</f>
        <v>13595.59275</v>
      </c>
    </row>
    <row r="296" spans="1:13">
      <c r="A296" s="348" t="s">
        <v>652</v>
      </c>
      <c r="B296" s="349" t="s">
        <v>653</v>
      </c>
      <c r="C296" s="349" t="s">
        <v>263</v>
      </c>
      <c r="D296" s="350">
        <v>37210</v>
      </c>
      <c r="E296" s="468">
        <v>0.6</v>
      </c>
      <c r="F296" s="468">
        <v>0.57499999999999996</v>
      </c>
      <c r="G296" s="468">
        <v>0.5</v>
      </c>
      <c r="H296" s="468">
        <v>0.45</v>
      </c>
      <c r="I296" s="620">
        <v>0.03</v>
      </c>
      <c r="J296" s="343">
        <v>39359</v>
      </c>
      <c r="K296" s="621">
        <v>0.32</v>
      </c>
      <c r="L296" s="351">
        <f t="shared" si="13"/>
        <v>26764.12</v>
      </c>
      <c r="M296" s="351">
        <f>$D296*(1-IF(AND('Категория(опт)'!$B$1="A+ (Категория 1)"),E296,IF(AND('Категория(опт)'!$B$1="A (Категория 2)"),F296,IF(AND('Категория(опт)'!$B$1="B (Категория А+)"),G296,IF(AND('Категория(опт)'!$B$1="C (Категория В)"),H296,"")))))*(1-$I296)*(1-'Категория(опт)'!$B$3)/(IF(AND('Категория(опт)'!$B$6="с НДС"),1,IF(AND('Категория(опт)'!$B$6="без НДС"),1.22,"")))</f>
        <v>15339.822500000002</v>
      </c>
    </row>
    <row r="297" spans="1:13">
      <c r="A297" s="348" t="s">
        <v>654</v>
      </c>
      <c r="B297" s="349" t="s">
        <v>655</v>
      </c>
      <c r="C297" s="349" t="s">
        <v>263</v>
      </c>
      <c r="D297" s="350">
        <v>41220</v>
      </c>
      <c r="E297" s="468">
        <v>0.6</v>
      </c>
      <c r="F297" s="468">
        <v>0.57499999999999996</v>
      </c>
      <c r="G297" s="468">
        <v>0.5</v>
      </c>
      <c r="H297" s="468">
        <v>0.45</v>
      </c>
      <c r="I297" s="620">
        <v>0.03</v>
      </c>
      <c r="J297" s="343">
        <v>43580</v>
      </c>
      <c r="K297" s="621">
        <v>0.32</v>
      </c>
      <c r="L297" s="351">
        <f t="shared" si="13"/>
        <v>29634.399999999998</v>
      </c>
      <c r="M297" s="351">
        <f>$D297*(1-IF(AND('Категория(опт)'!$B$1="A+ (Категория 1)"),E297,IF(AND('Категория(опт)'!$B$1="A (Категория 2)"),F297,IF(AND('Категория(опт)'!$B$1="B (Категория А+)"),G297,IF(AND('Категория(опт)'!$B$1="C (Категория В)"),H297,"")))))*(1-$I297)*(1-'Категория(опт)'!$B$3)/(IF(AND('Категория(опт)'!$B$6="с НДС"),1,IF(AND('Категория(опт)'!$B$6="без НДС"),1.22,"")))</f>
        <v>16992.945000000003</v>
      </c>
    </row>
    <row r="298" spans="1:13">
      <c r="A298" s="348" t="s">
        <v>656</v>
      </c>
      <c r="B298" s="349" t="s">
        <v>657</v>
      </c>
      <c r="C298" s="349" t="s">
        <v>263</v>
      </c>
      <c r="D298" s="350">
        <v>46884</v>
      </c>
      <c r="E298" s="468">
        <v>0.6</v>
      </c>
      <c r="F298" s="468">
        <v>0.57499999999999996</v>
      </c>
      <c r="G298" s="468">
        <v>0.5</v>
      </c>
      <c r="H298" s="468">
        <v>0.45</v>
      </c>
      <c r="I298" s="620">
        <v>0.03</v>
      </c>
      <c r="J298" s="343">
        <v>49565</v>
      </c>
      <c r="K298" s="621">
        <v>0.32</v>
      </c>
      <c r="L298" s="351">
        <f t="shared" si="13"/>
        <v>33704.199999999997</v>
      </c>
      <c r="M298" s="351">
        <f>$D298*(1-IF(AND('Категория(опт)'!$B$1="A+ (Категория 1)"),E298,IF(AND('Категория(опт)'!$B$1="A (Категория 2)"),F298,IF(AND('Категория(опт)'!$B$1="B (Категория А+)"),G298,IF(AND('Категория(опт)'!$B$1="C (Категория В)"),H298,"")))))*(1-$I298)*(1-'Категория(опт)'!$B$3)/(IF(AND('Категория(опт)'!$B$6="с НДС"),1,IF(AND('Категория(опт)'!$B$6="без НДС"),1.22,"")))</f>
        <v>19327.929</v>
      </c>
    </row>
    <row r="299" spans="1:13">
      <c r="A299" s="348" t="s">
        <v>658</v>
      </c>
      <c r="B299" s="349" t="s">
        <v>659</v>
      </c>
      <c r="C299" s="349" t="s">
        <v>263</v>
      </c>
      <c r="D299" s="350">
        <v>25416</v>
      </c>
      <c r="E299" s="468">
        <v>0.6</v>
      </c>
      <c r="F299" s="468">
        <v>0.57499999999999996</v>
      </c>
      <c r="G299" s="468">
        <v>0.5</v>
      </c>
      <c r="H299" s="468">
        <v>0.45</v>
      </c>
      <c r="I299" s="620">
        <v>0.03</v>
      </c>
      <c r="J299" s="343">
        <v>26870</v>
      </c>
      <c r="K299" s="621">
        <v>0.32</v>
      </c>
      <c r="L299" s="351">
        <f t="shared" si="13"/>
        <v>18271.599999999999</v>
      </c>
      <c r="M299" s="351">
        <f>$D299*(1-IF(AND('Категория(опт)'!$B$1="A+ (Категория 1)"),E299,IF(AND('Категория(опт)'!$B$1="A (Категория 2)"),F299,IF(AND('Категория(опт)'!$B$1="B (Категория А+)"),G299,IF(AND('Категория(опт)'!$B$1="C (Категория В)"),H299,"")))))*(1-$I299)*(1-'Категория(опт)'!$B$3)/(IF(AND('Категория(опт)'!$B$6="с НДС"),1,IF(AND('Категория(опт)'!$B$6="без НДС"),1.22,"")))</f>
        <v>10477.746000000001</v>
      </c>
    </row>
    <row r="300" spans="1:13">
      <c r="A300" s="348" t="s">
        <v>660</v>
      </c>
      <c r="B300" s="349" t="s">
        <v>661</v>
      </c>
      <c r="C300" s="349" t="s">
        <v>263</v>
      </c>
      <c r="D300" s="350">
        <v>26868</v>
      </c>
      <c r="E300" s="468">
        <v>0.6</v>
      </c>
      <c r="F300" s="468">
        <v>0.57499999999999996</v>
      </c>
      <c r="G300" s="468">
        <v>0.5</v>
      </c>
      <c r="H300" s="468">
        <v>0.45</v>
      </c>
      <c r="I300" s="620">
        <v>0.03</v>
      </c>
      <c r="J300" s="343">
        <v>28397</v>
      </c>
      <c r="K300" s="621">
        <v>0.32</v>
      </c>
      <c r="L300" s="351">
        <f t="shared" si="13"/>
        <v>19309.96</v>
      </c>
      <c r="M300" s="351">
        <f>$D300*(1-IF(AND('Категория(опт)'!$B$1="A+ (Категория 1)"),E300,IF(AND('Категория(опт)'!$B$1="A (Категория 2)"),F300,IF(AND('Категория(опт)'!$B$1="B (Категория А+)"),G300,IF(AND('Категория(опт)'!$B$1="C (Категория В)"),H300,"")))))*(1-$I300)*(1-'Категория(опт)'!$B$3)/(IF(AND('Категория(опт)'!$B$6="с НДС"),1,IF(AND('Категория(опт)'!$B$6="без НДС"),1.22,"")))</f>
        <v>11076.333000000001</v>
      </c>
    </row>
    <row r="301" spans="1:13">
      <c r="A301" s="348" t="s">
        <v>662</v>
      </c>
      <c r="B301" s="349" t="s">
        <v>663</v>
      </c>
      <c r="C301" s="349" t="s">
        <v>263</v>
      </c>
      <c r="D301" s="350">
        <v>35212</v>
      </c>
      <c r="E301" s="468">
        <v>0.6</v>
      </c>
      <c r="F301" s="468">
        <v>0.57499999999999996</v>
      </c>
      <c r="G301" s="468">
        <v>0.5</v>
      </c>
      <c r="H301" s="468">
        <v>0.45</v>
      </c>
      <c r="I301" s="620">
        <v>0.03</v>
      </c>
      <c r="J301" s="343">
        <v>37217</v>
      </c>
      <c r="K301" s="621">
        <v>0.32</v>
      </c>
      <c r="L301" s="351">
        <f t="shared" si="13"/>
        <v>25307.559999999998</v>
      </c>
      <c r="M301" s="351">
        <f>$D301*(1-IF(AND('Категория(опт)'!$B$1="A+ (Категория 1)"),E301,IF(AND('Категория(опт)'!$B$1="A (Категория 2)"),F301,IF(AND('Категория(опт)'!$B$1="B (Категория А+)"),G301,IF(AND('Категория(опт)'!$B$1="C (Категория В)"),H301,"")))))*(1-$I301)*(1-'Категория(опт)'!$B$3)/(IF(AND('Категория(опт)'!$B$6="с НДС"),1,IF(AND('Категория(опт)'!$B$6="без НДС"),1.22,"")))</f>
        <v>14516.147000000001</v>
      </c>
    </row>
    <row r="302" spans="1:13">
      <c r="A302" s="348" t="s">
        <v>664</v>
      </c>
      <c r="B302" s="349" t="s">
        <v>665</v>
      </c>
      <c r="C302" s="349" t="s">
        <v>263</v>
      </c>
      <c r="D302" s="350">
        <v>39313</v>
      </c>
      <c r="E302" s="468">
        <v>0.6</v>
      </c>
      <c r="F302" s="468">
        <v>0.57499999999999996</v>
      </c>
      <c r="G302" s="468">
        <v>0.5</v>
      </c>
      <c r="H302" s="468">
        <v>0.45</v>
      </c>
      <c r="I302" s="620">
        <v>0.03</v>
      </c>
      <c r="J302" s="343">
        <v>41564</v>
      </c>
      <c r="K302" s="621">
        <v>0.32</v>
      </c>
      <c r="L302" s="351">
        <f t="shared" si="13"/>
        <v>28263.519999999997</v>
      </c>
      <c r="M302" s="351">
        <f>$D302*(1-IF(AND('Категория(опт)'!$B$1="A+ (Категория 1)"),E302,IF(AND('Категория(опт)'!$B$1="A (Категория 2)"),F302,IF(AND('Категория(опт)'!$B$1="B (Категория А+)"),G302,IF(AND('Категория(опт)'!$B$1="C (Категория В)"),H302,"")))))*(1-$I302)*(1-'Категория(опт)'!$B$3)/(IF(AND('Категория(опт)'!$B$6="с НДС"),1,IF(AND('Категория(опт)'!$B$6="без НДС"),1.22,"")))</f>
        <v>16206.784250000001</v>
      </c>
    </row>
    <row r="303" spans="1:13">
      <c r="A303" s="348" t="s">
        <v>666</v>
      </c>
      <c r="B303" s="349" t="s">
        <v>667</v>
      </c>
      <c r="C303" s="349" t="s">
        <v>263</v>
      </c>
      <c r="D303" s="350">
        <v>44651</v>
      </c>
      <c r="E303" s="468">
        <v>0.6</v>
      </c>
      <c r="F303" s="468">
        <v>0.57499999999999996</v>
      </c>
      <c r="G303" s="468">
        <v>0.5</v>
      </c>
      <c r="H303" s="468">
        <v>0.45</v>
      </c>
      <c r="I303" s="620">
        <v>0.03</v>
      </c>
      <c r="J303" s="343">
        <v>47234</v>
      </c>
      <c r="K303" s="621">
        <v>0.32</v>
      </c>
      <c r="L303" s="351">
        <f t="shared" si="13"/>
        <v>32119.119999999995</v>
      </c>
      <c r="M303" s="351">
        <f>$D303*(1-IF(AND('Категория(опт)'!$B$1="A+ (Категория 1)"),E303,IF(AND('Категория(опт)'!$B$1="A (Категория 2)"),F303,IF(AND('Категория(опт)'!$B$1="B (Категория А+)"),G303,IF(AND('Категория(опт)'!$B$1="C (Категория В)"),H303,"")))))*(1-$I303)*(1-'Категория(опт)'!$B$3)/(IF(AND('Категория(опт)'!$B$6="с НДС"),1,IF(AND('Категория(опт)'!$B$6="без НДС"),1.22,"")))</f>
        <v>18407.374750000003</v>
      </c>
    </row>
    <row r="304" spans="1:13">
      <c r="A304" s="348" t="s">
        <v>668</v>
      </c>
      <c r="B304" s="349" t="s">
        <v>669</v>
      </c>
      <c r="C304" s="349" t="s">
        <v>263</v>
      </c>
      <c r="D304" s="350">
        <v>49826</v>
      </c>
      <c r="E304" s="468">
        <v>0.6</v>
      </c>
      <c r="F304" s="468">
        <v>0.57499999999999996</v>
      </c>
      <c r="G304" s="468">
        <v>0.5</v>
      </c>
      <c r="H304" s="468">
        <v>0.45</v>
      </c>
      <c r="I304" s="620">
        <v>0.03</v>
      </c>
      <c r="J304" s="343">
        <v>52668</v>
      </c>
      <c r="K304" s="621">
        <v>0.32</v>
      </c>
      <c r="L304" s="351">
        <f t="shared" si="13"/>
        <v>35814.239999999998</v>
      </c>
      <c r="M304" s="351">
        <f>$D304*(1-IF(AND('Категория(опт)'!$B$1="A+ (Категория 1)"),E304,IF(AND('Категория(опт)'!$B$1="A (Категория 2)"),F304,IF(AND('Категория(опт)'!$B$1="B (Категория А+)"),G304,IF(AND('Категория(опт)'!$B$1="C (Категория В)"),H304,"")))))*(1-$I304)*(1-'Категория(опт)'!$B$3)/(IF(AND('Категория(опт)'!$B$6="с НДС"),1,IF(AND('Категория(опт)'!$B$6="без НДС"),1.22,"")))</f>
        <v>20540.768500000002</v>
      </c>
    </row>
    <row r="305" spans="1:13">
      <c r="A305" s="348" t="s">
        <v>670</v>
      </c>
      <c r="B305" s="349" t="s">
        <v>671</v>
      </c>
      <c r="C305" s="349" t="s">
        <v>263</v>
      </c>
      <c r="D305" s="350">
        <v>57703</v>
      </c>
      <c r="E305" s="468">
        <v>0.6</v>
      </c>
      <c r="F305" s="468">
        <v>0.57499999999999996</v>
      </c>
      <c r="G305" s="468">
        <v>0.5</v>
      </c>
      <c r="H305" s="468">
        <v>0.45</v>
      </c>
      <c r="I305" s="620">
        <v>0.03</v>
      </c>
      <c r="J305" s="343">
        <v>61000</v>
      </c>
      <c r="K305" s="621">
        <v>0.32</v>
      </c>
      <c r="L305" s="351">
        <f t="shared" si="13"/>
        <v>41479.999999999993</v>
      </c>
      <c r="M305" s="351">
        <f>$D305*(1-IF(AND('Категория(опт)'!$B$1="A+ (Категория 1)"),E305,IF(AND('Категория(опт)'!$B$1="A (Категория 2)"),F305,IF(AND('Категория(опт)'!$B$1="B (Категория А+)"),G305,IF(AND('Категория(опт)'!$B$1="C (Категория В)"),H305,"")))))*(1-$I305)*(1-'Категория(опт)'!$B$3)/(IF(AND('Категория(опт)'!$B$6="с НДС"),1,IF(AND('Категория(опт)'!$B$6="без НДС"),1.22,"")))</f>
        <v>23788.061750000001</v>
      </c>
    </row>
    <row r="306" spans="1:13">
      <c r="A306" s="348" t="s">
        <v>1328</v>
      </c>
      <c r="B306" s="349" t="s">
        <v>1329</v>
      </c>
      <c r="C306" s="349" t="s">
        <v>263</v>
      </c>
      <c r="D306" s="617">
        <v>7201</v>
      </c>
      <c r="I306" s="622">
        <v>0</v>
      </c>
      <c r="J306" s="343">
        <v>18387</v>
      </c>
      <c r="K306" s="621">
        <v>0.32</v>
      </c>
      <c r="L306" s="351">
        <f t="shared" ref="L306:L316" si="14">J306*(1-K306)</f>
        <v>12503.159999999998</v>
      </c>
      <c r="M306" s="351">
        <f>$D306*(1-IF(AND('Категория(опт)'!$B$1="A+ (Категория 1)"),E306,IF(AND('Категория(опт)'!$B$1="A (Категория 2)"),F306,IF(AND('Категория(опт)'!$B$1="B (Категория А+)"),G306,IF(AND('Категория(опт)'!$B$1="C (Категория В)"),H306,"")))))*(1-$I306)*(1-'Категория(опт)'!$B$3)/(IF(AND('Категория(опт)'!$B$6="с НДС"),1,IF(AND('Категория(опт)'!$B$6="без НДС"),1.22,"")))</f>
        <v>7201</v>
      </c>
    </row>
    <row r="307" spans="1:13">
      <c r="A307" s="348" t="s">
        <v>1330</v>
      </c>
      <c r="B307" s="349" t="s">
        <v>1331</v>
      </c>
      <c r="C307" s="349" t="s">
        <v>263</v>
      </c>
      <c r="D307" s="617">
        <v>8248</v>
      </c>
      <c r="I307" s="622">
        <v>0</v>
      </c>
      <c r="J307" s="343">
        <v>21059</v>
      </c>
      <c r="K307" s="621">
        <v>0.32</v>
      </c>
      <c r="L307" s="351">
        <f t="shared" si="14"/>
        <v>14320.119999999999</v>
      </c>
      <c r="M307" s="351">
        <f>$D307*(1-IF(AND('Категория(опт)'!$B$1="A+ (Категория 1)"),E307,IF(AND('Категория(опт)'!$B$1="A (Категория 2)"),F307,IF(AND('Категория(опт)'!$B$1="B (Категория А+)"),G307,IF(AND('Категория(опт)'!$B$1="C (Категория В)"),H307,"")))))*(1-$I307)*(1-'Категория(опт)'!$B$3)/(IF(AND('Категория(опт)'!$B$6="с НДС"),1,IF(AND('Категория(опт)'!$B$6="без НДС"),1.22,"")))</f>
        <v>8248</v>
      </c>
    </row>
    <row r="308" spans="1:13">
      <c r="A308" s="348" t="s">
        <v>1332</v>
      </c>
      <c r="B308" s="349" t="s">
        <v>1333</v>
      </c>
      <c r="C308" s="349" t="s">
        <v>263</v>
      </c>
      <c r="D308" s="617">
        <v>10435</v>
      </c>
      <c r="I308" s="622">
        <v>0</v>
      </c>
      <c r="J308" s="343">
        <v>26639</v>
      </c>
      <c r="K308" s="621">
        <v>0.32</v>
      </c>
      <c r="L308" s="351">
        <f t="shared" si="14"/>
        <v>18114.519999999997</v>
      </c>
      <c r="M308" s="351">
        <f>$D308*(1-IF(AND('Категория(опт)'!$B$1="A+ (Категория 1)"),E308,IF(AND('Категория(опт)'!$B$1="A (Категория 2)"),F308,IF(AND('Категория(опт)'!$B$1="B (Категория А+)"),G308,IF(AND('Категория(опт)'!$B$1="C (Категория В)"),H308,"")))))*(1-$I308)*(1-'Категория(опт)'!$B$3)/(IF(AND('Категория(опт)'!$B$6="с НДС"),1,IF(AND('Категория(опт)'!$B$6="без НДС"),1.22,"")))</f>
        <v>10435</v>
      </c>
    </row>
    <row r="309" spans="1:13">
      <c r="A309" s="348" t="s">
        <v>1334</v>
      </c>
      <c r="B309" s="349" t="s">
        <v>1335</v>
      </c>
      <c r="C309" s="349" t="s">
        <v>263</v>
      </c>
      <c r="D309" s="617">
        <v>11612</v>
      </c>
      <c r="I309" s="622">
        <v>0</v>
      </c>
      <c r="J309" s="343">
        <v>29647</v>
      </c>
      <c r="K309" s="621">
        <v>0.32</v>
      </c>
      <c r="L309" s="351">
        <f t="shared" si="14"/>
        <v>20159.96</v>
      </c>
      <c r="M309" s="351">
        <f>$D309*(1-IF(AND('Категория(опт)'!$B$1="A+ (Категория 1)"),E309,IF(AND('Категория(опт)'!$B$1="A (Категория 2)"),F309,IF(AND('Категория(опт)'!$B$1="B (Категория А+)"),G309,IF(AND('Категория(опт)'!$B$1="C (Категория В)"),H309,"")))))*(1-$I309)*(1-'Категория(опт)'!$B$3)/(IF(AND('Категория(опт)'!$B$6="с НДС"),1,IF(AND('Категория(опт)'!$B$6="без НДС"),1.22,"")))</f>
        <v>11612</v>
      </c>
    </row>
    <row r="310" spans="1:13">
      <c r="A310" s="348" t="s">
        <v>1336</v>
      </c>
      <c r="B310" s="349" t="s">
        <v>1337</v>
      </c>
      <c r="C310" s="349" t="s">
        <v>263</v>
      </c>
      <c r="D310" s="617">
        <v>13104</v>
      </c>
      <c r="I310" s="622">
        <v>0</v>
      </c>
      <c r="J310" s="343">
        <v>33445</v>
      </c>
      <c r="K310" s="621">
        <v>0.32</v>
      </c>
      <c r="L310" s="351">
        <f t="shared" si="14"/>
        <v>22742.6</v>
      </c>
      <c r="M310" s="351">
        <f>$D310*(1-IF(AND('Категория(опт)'!$B$1="A+ (Категория 1)"),E310,IF(AND('Категория(опт)'!$B$1="A (Категория 2)"),F310,IF(AND('Категория(опт)'!$B$1="B (Категория А+)"),G310,IF(AND('Категория(опт)'!$B$1="C (Категория В)"),H310,"")))))*(1-$I310)*(1-'Категория(опт)'!$B$3)/(IF(AND('Категория(опт)'!$B$6="с НДС"),1,IF(AND('Категория(опт)'!$B$6="без НДС"),1.22,"")))</f>
        <v>13104</v>
      </c>
    </row>
    <row r="311" spans="1:13">
      <c r="A311" s="348" t="s">
        <v>1338</v>
      </c>
      <c r="B311" s="349" t="s">
        <v>1339</v>
      </c>
      <c r="C311" s="349" t="s">
        <v>263</v>
      </c>
      <c r="D311" s="617">
        <v>14509</v>
      </c>
      <c r="I311" s="622">
        <v>0</v>
      </c>
      <c r="J311" s="343">
        <v>37042</v>
      </c>
      <c r="K311" s="621">
        <v>0.32</v>
      </c>
      <c r="L311" s="351">
        <f t="shared" si="14"/>
        <v>25188.559999999998</v>
      </c>
      <c r="M311" s="351">
        <f>$D311*(1-IF(AND('Категория(опт)'!$B$1="A+ (Категория 1)"),E311,IF(AND('Категория(опт)'!$B$1="A (Категория 2)"),F311,IF(AND('Категория(опт)'!$B$1="B (Категория А+)"),G311,IF(AND('Категория(опт)'!$B$1="C (Категория В)"),H311,"")))))*(1-$I311)*(1-'Категория(опт)'!$B$3)/(IF(AND('Категория(опт)'!$B$6="с НДС"),1,IF(AND('Категория(опт)'!$B$6="без НДС"),1.22,"")))</f>
        <v>14509</v>
      </c>
    </row>
    <row r="312" spans="1:13">
      <c r="A312" s="348" t="s">
        <v>1340</v>
      </c>
      <c r="B312" s="349" t="s">
        <v>1341</v>
      </c>
      <c r="C312" s="349" t="s">
        <v>263</v>
      </c>
      <c r="D312" s="617">
        <v>16501</v>
      </c>
      <c r="I312" s="622">
        <v>0</v>
      </c>
      <c r="J312" s="343">
        <v>42134</v>
      </c>
      <c r="K312" s="621">
        <v>0.32</v>
      </c>
      <c r="L312" s="351">
        <f t="shared" si="14"/>
        <v>28651.119999999999</v>
      </c>
      <c r="M312" s="351">
        <f>$D312*(1-IF(AND('Категория(опт)'!$B$1="A+ (Категория 1)"),E312,IF(AND('Категория(опт)'!$B$1="A (Категория 2)"),F312,IF(AND('Категория(опт)'!$B$1="B (Категория А+)"),G312,IF(AND('Категория(опт)'!$B$1="C (Категория В)"),H312,"")))))*(1-$I312)*(1-'Категория(опт)'!$B$3)/(IF(AND('Категория(опт)'!$B$6="с НДС"),1,IF(AND('Категория(опт)'!$B$6="без НДС"),1.22,"")))</f>
        <v>16501</v>
      </c>
    </row>
    <row r="313" spans="1:13">
      <c r="A313" s="342" t="s">
        <v>1710</v>
      </c>
      <c r="B313" s="342" t="s">
        <v>1490</v>
      </c>
      <c r="C313" s="342" t="s">
        <v>1494</v>
      </c>
      <c r="I313" s="622"/>
      <c r="J313" s="623">
        <v>8179</v>
      </c>
      <c r="K313" s="619">
        <v>0.12</v>
      </c>
      <c r="L313" s="351">
        <f t="shared" si="14"/>
        <v>7197.52</v>
      </c>
    </row>
    <row r="314" spans="1:13">
      <c r="A314" s="342" t="s">
        <v>1711</v>
      </c>
      <c r="B314" s="342" t="s">
        <v>1491</v>
      </c>
      <c r="C314" s="342" t="s">
        <v>1494</v>
      </c>
      <c r="I314" s="622"/>
      <c r="J314" s="623">
        <v>12242</v>
      </c>
      <c r="K314" s="619">
        <v>0.12</v>
      </c>
      <c r="L314" s="351">
        <f t="shared" si="14"/>
        <v>10772.960000000001</v>
      </c>
    </row>
    <row r="315" spans="1:13">
      <c r="A315" s="342" t="s">
        <v>1712</v>
      </c>
      <c r="B315" s="342" t="s">
        <v>1492</v>
      </c>
      <c r="C315" s="342" t="s">
        <v>1494</v>
      </c>
      <c r="I315" s="622"/>
      <c r="J315" s="623">
        <v>13824</v>
      </c>
      <c r="K315" s="619">
        <v>0.12</v>
      </c>
      <c r="L315" s="351">
        <f t="shared" si="14"/>
        <v>12165.12</v>
      </c>
    </row>
    <row r="316" spans="1:13">
      <c r="A316" s="342" t="s">
        <v>1713</v>
      </c>
      <c r="B316" s="342" t="s">
        <v>1493</v>
      </c>
      <c r="C316" s="342" t="s">
        <v>1494</v>
      </c>
      <c r="I316" s="622"/>
      <c r="J316" s="623">
        <v>15507</v>
      </c>
      <c r="K316" s="619">
        <v>0.12</v>
      </c>
      <c r="L316" s="351">
        <f t="shared" si="14"/>
        <v>13646.16</v>
      </c>
    </row>
  </sheetData>
  <mergeCells count="2">
    <mergeCell ref="D1:I1"/>
    <mergeCell ref="J1:K1"/>
  </mergeCells>
  <phoneticPr fontId="8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N325"/>
  <sheetViews>
    <sheetView topLeftCell="A298" zoomScale="70" zoomScaleNormal="70" workbookViewId="0">
      <selection activeCell="I3" sqref="I3:K309"/>
    </sheetView>
  </sheetViews>
  <sheetFormatPr defaultColWidth="8.7109375" defaultRowHeight="15"/>
  <cols>
    <col min="1" max="1" width="8.7109375" style="349"/>
    <col min="2" max="2" width="55.28515625" style="349" bestFit="1" customWidth="1"/>
    <col min="3" max="3" width="14.28515625" style="349" bestFit="1" customWidth="1"/>
    <col min="4" max="4" width="17.28515625" style="581" customWidth="1"/>
    <col min="5" max="8" width="7.42578125" style="355" customWidth="1"/>
    <col min="9" max="9" width="13.28515625" style="589" customWidth="1"/>
    <col min="10" max="10" width="10" style="590" bestFit="1" customWidth="1"/>
    <col min="11" max="11" width="7.42578125" style="591" bestFit="1" customWidth="1"/>
    <col min="12" max="12" width="16.7109375" style="355" bestFit="1" customWidth="1"/>
    <col min="13" max="13" width="13.42578125" style="355" bestFit="1" customWidth="1"/>
    <col min="14" max="16384" width="8.7109375" style="355"/>
  </cols>
  <sheetData>
    <row r="1" spans="1:13">
      <c r="D1" s="636" t="s">
        <v>119</v>
      </c>
      <c r="E1" s="636"/>
      <c r="F1" s="636"/>
      <c r="G1" s="636"/>
      <c r="H1" s="636"/>
      <c r="I1" s="636"/>
      <c r="J1" s="637" t="s">
        <v>120</v>
      </c>
      <c r="K1" s="637"/>
      <c r="L1" s="354"/>
    </row>
    <row r="2" spans="1:13">
      <c r="D2" s="576" t="s">
        <v>121</v>
      </c>
      <c r="E2" s="356" t="s">
        <v>7</v>
      </c>
      <c r="F2" s="356" t="s">
        <v>6</v>
      </c>
      <c r="G2" s="356" t="s">
        <v>8</v>
      </c>
      <c r="H2" s="356" t="s">
        <v>9</v>
      </c>
      <c r="I2" s="582" t="s">
        <v>122</v>
      </c>
      <c r="J2" s="583"/>
      <c r="K2" s="596" t="s">
        <v>123</v>
      </c>
      <c r="L2" s="357" t="s">
        <v>34</v>
      </c>
      <c r="M2" s="358" t="s">
        <v>31</v>
      </c>
    </row>
    <row r="3" spans="1:13">
      <c r="A3" s="349" t="s">
        <v>672</v>
      </c>
      <c r="B3" s="349" t="s">
        <v>673</v>
      </c>
      <c r="D3" s="359">
        <v>7424</v>
      </c>
      <c r="E3" s="360">
        <v>0.49</v>
      </c>
      <c r="F3" s="360">
        <v>0.49</v>
      </c>
      <c r="G3" s="360">
        <v>0.49</v>
      </c>
      <c r="H3" s="360">
        <v>0.49</v>
      </c>
      <c r="I3" s="582">
        <v>0</v>
      </c>
      <c r="J3" s="585">
        <v>9780</v>
      </c>
      <c r="K3" s="591">
        <v>0.5</v>
      </c>
      <c r="L3" s="351">
        <f>J3*(1-K3)</f>
        <v>4890</v>
      </c>
      <c r="M3" s="351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НДС"),1.22,"")))</f>
        <v>3786.2400000000002</v>
      </c>
    </row>
    <row r="4" spans="1:13">
      <c r="A4" s="349" t="s">
        <v>674</v>
      </c>
      <c r="B4" s="349" t="s">
        <v>675</v>
      </c>
      <c r="D4" s="359">
        <v>8802</v>
      </c>
      <c r="E4" s="360">
        <v>0.49</v>
      </c>
      <c r="F4" s="360">
        <v>0.49</v>
      </c>
      <c r="G4" s="360">
        <v>0.49</v>
      </c>
      <c r="H4" s="360">
        <v>0.49</v>
      </c>
      <c r="I4" s="582">
        <v>0</v>
      </c>
      <c r="J4" s="585">
        <v>13580</v>
      </c>
      <c r="K4" s="591">
        <v>0.5</v>
      </c>
      <c r="L4" s="351">
        <f t="shared" ref="L4:L61" si="0">J4*(1-K4)</f>
        <v>6790</v>
      </c>
      <c r="M4" s="351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НДС"),1.22,"")))</f>
        <v>4489.0200000000004</v>
      </c>
    </row>
    <row r="5" spans="1:13">
      <c r="A5" s="349" t="s">
        <v>676</v>
      </c>
      <c r="B5" s="349" t="s">
        <v>677</v>
      </c>
      <c r="D5" s="359">
        <v>6451</v>
      </c>
      <c r="E5" s="360">
        <v>0.49</v>
      </c>
      <c r="F5" s="360">
        <v>0.49</v>
      </c>
      <c r="G5" s="360">
        <v>0.49</v>
      </c>
      <c r="H5" s="360">
        <v>0.49</v>
      </c>
      <c r="I5" s="582">
        <v>0</v>
      </c>
      <c r="J5" s="585">
        <v>8580</v>
      </c>
      <c r="K5" s="591">
        <v>0.5</v>
      </c>
      <c r="L5" s="351">
        <f t="shared" si="0"/>
        <v>4290</v>
      </c>
      <c r="M5" s="351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НДС"),1.22,"")))</f>
        <v>3290.01</v>
      </c>
    </row>
    <row r="6" spans="1:13">
      <c r="A6" s="349" t="s">
        <v>678</v>
      </c>
      <c r="B6" s="349" t="s">
        <v>679</v>
      </c>
      <c r="D6" s="361">
        <v>6695</v>
      </c>
      <c r="E6" s="362">
        <v>0.49</v>
      </c>
      <c r="F6" s="362">
        <v>0.49</v>
      </c>
      <c r="G6" s="362">
        <v>0.49</v>
      </c>
      <c r="H6" s="362">
        <v>0.49</v>
      </c>
      <c r="I6" s="584">
        <v>0</v>
      </c>
      <c r="J6" s="587">
        <v>8780</v>
      </c>
      <c r="K6" s="591">
        <v>0.5</v>
      </c>
      <c r="L6" s="351">
        <f t="shared" si="0"/>
        <v>4390</v>
      </c>
      <c r="M6" s="351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НДС"),1.22,"")))</f>
        <v>3414.4500000000003</v>
      </c>
    </row>
    <row r="7" spans="1:13">
      <c r="A7" s="349" t="s">
        <v>680</v>
      </c>
      <c r="B7" s="349" t="s">
        <v>681</v>
      </c>
      <c r="D7" s="361">
        <v>7119</v>
      </c>
      <c r="E7" s="362">
        <v>0.49</v>
      </c>
      <c r="F7" s="362">
        <v>0.49</v>
      </c>
      <c r="G7" s="362">
        <v>0.49</v>
      </c>
      <c r="H7" s="362">
        <v>0.49</v>
      </c>
      <c r="I7" s="584">
        <v>0</v>
      </c>
      <c r="J7" s="587">
        <v>10980</v>
      </c>
      <c r="K7" s="591">
        <v>0.5</v>
      </c>
      <c r="L7" s="351">
        <f t="shared" si="0"/>
        <v>5490</v>
      </c>
      <c r="M7" s="351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НДС"),1.22,"")))</f>
        <v>3630.69</v>
      </c>
    </row>
    <row r="8" spans="1:13">
      <c r="A8" s="349" t="s">
        <v>682</v>
      </c>
      <c r="B8" s="349" t="s">
        <v>683</v>
      </c>
      <c r="D8" s="361">
        <v>7676</v>
      </c>
      <c r="E8" s="362">
        <v>0.49</v>
      </c>
      <c r="F8" s="362">
        <v>0.49</v>
      </c>
      <c r="G8" s="362">
        <v>0.49</v>
      </c>
      <c r="H8" s="362">
        <v>0.49</v>
      </c>
      <c r="I8" s="584">
        <v>0</v>
      </c>
      <c r="J8" s="587">
        <v>11580</v>
      </c>
      <c r="K8" s="591">
        <v>0.5</v>
      </c>
      <c r="L8" s="351">
        <f t="shared" si="0"/>
        <v>5790</v>
      </c>
      <c r="M8" s="351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НДС"),1.22,"")))</f>
        <v>3914.76</v>
      </c>
    </row>
    <row r="9" spans="1:13">
      <c r="A9" s="349" t="s">
        <v>684</v>
      </c>
      <c r="B9" s="349" t="s">
        <v>685</v>
      </c>
      <c r="D9" s="361">
        <v>8002</v>
      </c>
      <c r="E9" s="362">
        <v>0.49</v>
      </c>
      <c r="F9" s="362">
        <v>0.49</v>
      </c>
      <c r="G9" s="362">
        <v>0.49</v>
      </c>
      <c r="H9" s="362">
        <v>0.49</v>
      </c>
      <c r="I9" s="584">
        <v>0</v>
      </c>
      <c r="J9" s="587">
        <v>12980</v>
      </c>
      <c r="K9" s="591">
        <v>0.5</v>
      </c>
      <c r="L9" s="351">
        <f t="shared" si="0"/>
        <v>6490</v>
      </c>
      <c r="M9" s="351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НДС"),1.22,"")))</f>
        <v>4081.02</v>
      </c>
    </row>
    <row r="10" spans="1:13">
      <c r="A10" s="349" t="s">
        <v>686</v>
      </c>
      <c r="B10" s="349" t="s">
        <v>687</v>
      </c>
      <c r="D10" s="361">
        <v>9786</v>
      </c>
      <c r="E10" s="362">
        <v>0.49</v>
      </c>
      <c r="F10" s="362">
        <v>0.49</v>
      </c>
      <c r="G10" s="362">
        <v>0.49</v>
      </c>
      <c r="H10" s="362">
        <v>0.49</v>
      </c>
      <c r="I10" s="584">
        <v>0</v>
      </c>
      <c r="J10" s="587">
        <v>14380</v>
      </c>
      <c r="K10" s="591">
        <v>0.5</v>
      </c>
      <c r="L10" s="351">
        <f t="shared" si="0"/>
        <v>7190</v>
      </c>
      <c r="M10" s="351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НДС"),1.22,"")))</f>
        <v>4990.8599999999997</v>
      </c>
    </row>
    <row r="11" spans="1:13">
      <c r="A11" s="349" t="s">
        <v>688</v>
      </c>
      <c r="B11" s="349" t="s">
        <v>689</v>
      </c>
      <c r="D11" s="361">
        <v>10915</v>
      </c>
      <c r="E11" s="362">
        <v>0.49</v>
      </c>
      <c r="F11" s="362">
        <v>0.49</v>
      </c>
      <c r="G11" s="362">
        <v>0.49</v>
      </c>
      <c r="H11" s="362">
        <v>0.49</v>
      </c>
      <c r="I11" s="584">
        <v>0</v>
      </c>
      <c r="J11" s="587">
        <v>16980</v>
      </c>
      <c r="K11" s="591">
        <v>0.5</v>
      </c>
      <c r="L11" s="351">
        <f t="shared" si="0"/>
        <v>8490</v>
      </c>
      <c r="M11" s="351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НДС"),1.22,"")))</f>
        <v>5566.6500000000005</v>
      </c>
    </row>
    <row r="12" spans="1:13">
      <c r="A12" s="349" t="s">
        <v>690</v>
      </c>
      <c r="B12" s="349" t="s">
        <v>691</v>
      </c>
      <c r="D12" s="361">
        <v>6353</v>
      </c>
      <c r="E12" s="362">
        <v>0.49</v>
      </c>
      <c r="F12" s="362">
        <v>0.49</v>
      </c>
      <c r="G12" s="362">
        <v>0.49</v>
      </c>
      <c r="H12" s="362">
        <v>0.49</v>
      </c>
      <c r="I12" s="584">
        <v>0.3</v>
      </c>
      <c r="J12" s="588">
        <v>8780</v>
      </c>
      <c r="K12" s="591">
        <v>0.5</v>
      </c>
      <c r="L12" s="351">
        <f t="shared" si="0"/>
        <v>4390</v>
      </c>
      <c r="M12" s="351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НДС"),1.22,"")))</f>
        <v>2268.0210000000002</v>
      </c>
    </row>
    <row r="13" spans="1:13">
      <c r="B13" s="349" t="s">
        <v>691</v>
      </c>
      <c r="D13" s="361">
        <v>9681</v>
      </c>
      <c r="E13" s="362">
        <v>0.49</v>
      </c>
      <c r="F13" s="362">
        <v>0.49</v>
      </c>
      <c r="G13" s="362">
        <v>0.49</v>
      </c>
      <c r="H13" s="362">
        <v>0.49</v>
      </c>
      <c r="I13" s="584">
        <v>0.3</v>
      </c>
      <c r="J13" s="588">
        <v>10980</v>
      </c>
      <c r="K13" s="591">
        <v>0.5</v>
      </c>
      <c r="L13" s="351">
        <f t="shared" ref="L13:L17" si="1">J13*(1-K13)</f>
        <v>5490</v>
      </c>
      <c r="M13" s="351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НДС"),1.22,"")))</f>
        <v>3456.1170000000002</v>
      </c>
    </row>
    <row r="14" spans="1:13">
      <c r="A14" s="349" t="s">
        <v>692</v>
      </c>
      <c r="B14" s="349" t="s">
        <v>693</v>
      </c>
      <c r="D14" s="361">
        <v>10266</v>
      </c>
      <c r="E14" s="362">
        <v>0.49</v>
      </c>
      <c r="F14" s="362">
        <v>0.49</v>
      </c>
      <c r="G14" s="362">
        <v>0.49</v>
      </c>
      <c r="H14" s="362">
        <v>0.49</v>
      </c>
      <c r="I14" s="584">
        <v>0.3</v>
      </c>
      <c r="J14" s="588">
        <v>11580</v>
      </c>
      <c r="K14" s="591">
        <v>0.5</v>
      </c>
      <c r="L14" s="351">
        <f t="shared" si="1"/>
        <v>5790</v>
      </c>
      <c r="M14" s="351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НДС"),1.22,"")))</f>
        <v>3664.9619999999995</v>
      </c>
    </row>
    <row r="15" spans="1:13">
      <c r="A15" s="349" t="s">
        <v>694</v>
      </c>
      <c r="B15" s="349" t="s">
        <v>695</v>
      </c>
      <c r="D15" s="361">
        <v>10850</v>
      </c>
      <c r="E15" s="362">
        <v>0.49</v>
      </c>
      <c r="F15" s="362">
        <v>0.49</v>
      </c>
      <c r="G15" s="362">
        <v>0.49</v>
      </c>
      <c r="H15" s="362">
        <v>0.49</v>
      </c>
      <c r="I15" s="584">
        <v>0.3</v>
      </c>
      <c r="J15" s="588">
        <v>12980</v>
      </c>
      <c r="K15" s="591">
        <v>0.5</v>
      </c>
      <c r="L15" s="351">
        <f t="shared" si="1"/>
        <v>6490</v>
      </c>
      <c r="M15" s="351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НДС"),1.22,"")))</f>
        <v>3873.45</v>
      </c>
    </row>
    <row r="16" spans="1:13">
      <c r="A16" s="349" t="s">
        <v>696</v>
      </c>
      <c r="B16" s="349" t="s">
        <v>697</v>
      </c>
      <c r="D16" s="361">
        <v>11626</v>
      </c>
      <c r="E16" s="362">
        <v>0.49</v>
      </c>
      <c r="F16" s="362">
        <v>0.49</v>
      </c>
      <c r="G16" s="362">
        <v>0.49</v>
      </c>
      <c r="H16" s="362">
        <v>0.49</v>
      </c>
      <c r="I16" s="584">
        <v>0.3</v>
      </c>
      <c r="J16" s="588">
        <v>14380</v>
      </c>
      <c r="K16" s="591">
        <v>0.5</v>
      </c>
      <c r="L16" s="351">
        <f t="shared" si="1"/>
        <v>7190</v>
      </c>
      <c r="M16" s="351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НДС"),1.22,"")))</f>
        <v>4150.482</v>
      </c>
    </row>
    <row r="17" spans="1:13">
      <c r="B17" s="349" t="s">
        <v>1415</v>
      </c>
      <c r="D17" s="361">
        <v>12209</v>
      </c>
      <c r="E17" s="362">
        <v>0.49</v>
      </c>
      <c r="F17" s="362">
        <v>0.49</v>
      </c>
      <c r="G17" s="362">
        <v>0.49</v>
      </c>
      <c r="H17" s="362">
        <v>0.49</v>
      </c>
      <c r="I17" s="584">
        <v>0.3</v>
      </c>
      <c r="J17" s="588">
        <v>16980</v>
      </c>
      <c r="K17" s="591">
        <v>0.5</v>
      </c>
      <c r="L17" s="351">
        <f t="shared" si="1"/>
        <v>8490</v>
      </c>
      <c r="M17" s="351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НДС"),1.22,"")))</f>
        <v>4358.6129999999994</v>
      </c>
    </row>
    <row r="18" spans="1:13">
      <c r="A18" s="349" t="s">
        <v>698</v>
      </c>
      <c r="B18" s="349" t="s">
        <v>2004</v>
      </c>
      <c r="C18" s="349" t="s">
        <v>124</v>
      </c>
      <c r="D18" s="361">
        <v>12549</v>
      </c>
      <c r="E18" s="362">
        <v>0</v>
      </c>
      <c r="F18" s="362">
        <v>0</v>
      </c>
      <c r="G18" s="362">
        <v>0</v>
      </c>
      <c r="H18" s="362">
        <v>0</v>
      </c>
      <c r="I18" s="584">
        <v>0.26</v>
      </c>
      <c r="J18" s="588">
        <v>27622</v>
      </c>
      <c r="K18" s="591">
        <v>0.47499999999999998</v>
      </c>
      <c r="L18" s="351">
        <f t="shared" si="0"/>
        <v>14501.550000000001</v>
      </c>
      <c r="M18" s="351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НДС"),1.22,"")))</f>
        <v>9286.26</v>
      </c>
    </row>
    <row r="19" spans="1:13">
      <c r="A19" s="349" t="s">
        <v>699</v>
      </c>
      <c r="B19" s="349" t="s">
        <v>2005</v>
      </c>
      <c r="C19" s="349" t="s">
        <v>124</v>
      </c>
      <c r="D19" s="361">
        <v>13846</v>
      </c>
      <c r="E19" s="362">
        <v>0</v>
      </c>
      <c r="F19" s="362">
        <v>0</v>
      </c>
      <c r="G19" s="362">
        <v>0</v>
      </c>
      <c r="H19" s="362">
        <v>0</v>
      </c>
      <c r="I19" s="584">
        <v>0.26</v>
      </c>
      <c r="J19" s="588">
        <v>30478</v>
      </c>
      <c r="K19" s="591">
        <v>0.47499999999999998</v>
      </c>
      <c r="L19" s="351">
        <f t="shared" si="0"/>
        <v>16000.95</v>
      </c>
      <c r="M19" s="351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НДС"),1.22,"")))</f>
        <v>10246.039999999999</v>
      </c>
    </row>
    <row r="20" spans="1:13">
      <c r="A20" s="349" t="s">
        <v>700</v>
      </c>
      <c r="B20" s="349" t="s">
        <v>2006</v>
      </c>
      <c r="C20" s="349" t="s">
        <v>124</v>
      </c>
      <c r="D20" s="361">
        <v>14874</v>
      </c>
      <c r="E20" s="362">
        <v>0</v>
      </c>
      <c r="F20" s="362">
        <v>0</v>
      </c>
      <c r="G20" s="362">
        <v>0</v>
      </c>
      <c r="H20" s="362">
        <v>0</v>
      </c>
      <c r="I20" s="584">
        <v>0.26</v>
      </c>
      <c r="J20" s="588">
        <v>32743</v>
      </c>
      <c r="K20" s="591">
        <v>0.47499999999999998</v>
      </c>
      <c r="L20" s="351">
        <f t="shared" si="0"/>
        <v>17190.075000000001</v>
      </c>
      <c r="M20" s="351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НДС"),1.22,"")))</f>
        <v>11006.76</v>
      </c>
    </row>
    <row r="21" spans="1:13">
      <c r="A21" s="349" t="s">
        <v>701</v>
      </c>
      <c r="B21" s="349" t="s">
        <v>2007</v>
      </c>
      <c r="C21" s="349" t="s">
        <v>124</v>
      </c>
      <c r="D21" s="361">
        <v>15924</v>
      </c>
      <c r="E21" s="362">
        <v>0</v>
      </c>
      <c r="F21" s="362">
        <v>0</v>
      </c>
      <c r="G21" s="362">
        <v>0</v>
      </c>
      <c r="H21" s="362">
        <v>0</v>
      </c>
      <c r="I21" s="584">
        <v>0.26</v>
      </c>
      <c r="J21" s="588">
        <v>35053</v>
      </c>
      <c r="K21" s="591">
        <v>0.47499999999999998</v>
      </c>
      <c r="L21" s="351">
        <f t="shared" si="0"/>
        <v>18402.825000000001</v>
      </c>
      <c r="M21" s="351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НДС"),1.22,"")))</f>
        <v>11783.76</v>
      </c>
    </row>
    <row r="22" spans="1:13">
      <c r="A22" s="349" t="s">
        <v>702</v>
      </c>
      <c r="B22" s="349" t="s">
        <v>2008</v>
      </c>
      <c r="C22" s="349" t="s">
        <v>124</v>
      </c>
      <c r="D22" s="361">
        <v>15324</v>
      </c>
      <c r="E22" s="362">
        <v>0</v>
      </c>
      <c r="F22" s="362">
        <v>0</v>
      </c>
      <c r="G22" s="362">
        <v>0</v>
      </c>
      <c r="H22" s="362">
        <v>0</v>
      </c>
      <c r="I22" s="584">
        <v>0.24</v>
      </c>
      <c r="J22" s="588">
        <v>33731</v>
      </c>
      <c r="K22" s="591">
        <v>0.46400000000000002</v>
      </c>
      <c r="L22" s="351">
        <f t="shared" si="0"/>
        <v>18079.816000000003</v>
      </c>
      <c r="M22" s="351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НДС"),1.22,"")))</f>
        <v>11646.24</v>
      </c>
    </row>
    <row r="23" spans="1:13">
      <c r="A23" s="349" t="s">
        <v>703</v>
      </c>
      <c r="B23" s="349" t="s">
        <v>2009</v>
      </c>
      <c r="C23" s="349" t="s">
        <v>124</v>
      </c>
      <c r="D23" s="361">
        <v>16622</v>
      </c>
      <c r="E23" s="362">
        <v>0</v>
      </c>
      <c r="F23" s="362">
        <v>0</v>
      </c>
      <c r="G23" s="362">
        <v>0</v>
      </c>
      <c r="H23" s="362">
        <v>0</v>
      </c>
      <c r="I23" s="584">
        <v>0.24</v>
      </c>
      <c r="J23" s="588">
        <v>36586</v>
      </c>
      <c r="K23" s="591">
        <v>0.46400000000000002</v>
      </c>
      <c r="L23" s="351">
        <f t="shared" si="0"/>
        <v>19610.096000000001</v>
      </c>
      <c r="M23" s="351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НДС"),1.22,"")))</f>
        <v>12632.72</v>
      </c>
    </row>
    <row r="24" spans="1:13">
      <c r="A24" s="349" t="s">
        <v>704</v>
      </c>
      <c r="B24" s="349" t="s">
        <v>2010</v>
      </c>
      <c r="C24" s="349" t="s">
        <v>124</v>
      </c>
      <c r="D24" s="361">
        <v>17648</v>
      </c>
      <c r="E24" s="362">
        <v>0</v>
      </c>
      <c r="F24" s="362">
        <v>0</v>
      </c>
      <c r="G24" s="362">
        <v>0</v>
      </c>
      <c r="H24" s="362">
        <v>0</v>
      </c>
      <c r="I24" s="584">
        <v>0.24</v>
      </c>
      <c r="J24" s="588">
        <v>38851</v>
      </c>
      <c r="K24" s="591">
        <v>0.46400000000000002</v>
      </c>
      <c r="L24" s="351">
        <f t="shared" si="0"/>
        <v>20824.136000000002</v>
      </c>
      <c r="M24" s="351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НДС"),1.22,"")))</f>
        <v>13412.48</v>
      </c>
    </row>
    <row r="25" spans="1:13">
      <c r="A25" s="349" t="s">
        <v>705</v>
      </c>
      <c r="B25" s="349" t="s">
        <v>2011</v>
      </c>
      <c r="C25" s="349" t="s">
        <v>124</v>
      </c>
      <c r="D25" s="361">
        <v>18692</v>
      </c>
      <c r="E25" s="362">
        <v>0</v>
      </c>
      <c r="F25" s="362">
        <v>0</v>
      </c>
      <c r="G25" s="362">
        <v>0</v>
      </c>
      <c r="H25" s="362">
        <v>0</v>
      </c>
      <c r="I25" s="584">
        <v>0.24</v>
      </c>
      <c r="J25" s="588">
        <v>41145</v>
      </c>
      <c r="K25" s="591">
        <v>0.46400000000000002</v>
      </c>
      <c r="L25" s="351">
        <f t="shared" si="0"/>
        <v>22053.72</v>
      </c>
      <c r="M25" s="351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НДС"),1.22,"")))</f>
        <v>14205.92</v>
      </c>
    </row>
    <row r="26" spans="1:13">
      <c r="A26" s="349" t="s">
        <v>706</v>
      </c>
      <c r="B26" s="349" t="s">
        <v>2012</v>
      </c>
      <c r="C26" s="349" t="s">
        <v>124</v>
      </c>
      <c r="D26" s="361">
        <v>24249</v>
      </c>
      <c r="E26" s="362">
        <v>0</v>
      </c>
      <c r="F26" s="362">
        <v>0</v>
      </c>
      <c r="G26" s="362">
        <v>0</v>
      </c>
      <c r="H26" s="362">
        <v>0</v>
      </c>
      <c r="I26" s="584">
        <v>0.26</v>
      </c>
      <c r="J26" s="588">
        <v>53377</v>
      </c>
      <c r="K26" s="591">
        <v>0.47499999999999998</v>
      </c>
      <c r="L26" s="351">
        <f t="shared" si="0"/>
        <v>28022.925000000003</v>
      </c>
      <c r="M26" s="351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НДС"),1.22,"")))</f>
        <v>17944.259999999998</v>
      </c>
    </row>
    <row r="27" spans="1:13">
      <c r="A27" s="349" t="s">
        <v>707</v>
      </c>
      <c r="B27" s="349" t="s">
        <v>2013</v>
      </c>
      <c r="C27" s="349" t="s">
        <v>124</v>
      </c>
      <c r="D27" s="361">
        <v>25968</v>
      </c>
      <c r="E27" s="362">
        <v>0</v>
      </c>
      <c r="F27" s="362">
        <v>0</v>
      </c>
      <c r="G27" s="362">
        <v>0</v>
      </c>
      <c r="H27" s="362">
        <v>0</v>
      </c>
      <c r="I27" s="584">
        <v>0.26</v>
      </c>
      <c r="J27" s="588">
        <v>57159</v>
      </c>
      <c r="K27" s="591">
        <v>0.47499999999999998</v>
      </c>
      <c r="L27" s="351">
        <f t="shared" si="0"/>
        <v>30008.475000000002</v>
      </c>
      <c r="M27" s="351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НДС"),1.22,"")))</f>
        <v>19216.32</v>
      </c>
    </row>
    <row r="28" spans="1:13">
      <c r="A28" s="349" t="s">
        <v>708</v>
      </c>
      <c r="B28" s="349" t="s">
        <v>2014</v>
      </c>
      <c r="C28" s="349" t="s">
        <v>124</v>
      </c>
      <c r="D28" s="361">
        <v>27002</v>
      </c>
      <c r="E28" s="362">
        <v>0</v>
      </c>
      <c r="F28" s="362">
        <v>0</v>
      </c>
      <c r="G28" s="362">
        <v>0</v>
      </c>
      <c r="H28" s="362">
        <v>0</v>
      </c>
      <c r="I28" s="584">
        <v>0.26</v>
      </c>
      <c r="J28" s="588">
        <v>59438</v>
      </c>
      <c r="K28" s="591">
        <v>0.47499999999999998</v>
      </c>
      <c r="L28" s="351">
        <f t="shared" si="0"/>
        <v>31204.95</v>
      </c>
      <c r="M28" s="351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НДС"),1.22,"")))</f>
        <v>19981.48</v>
      </c>
    </row>
    <row r="29" spans="1:13">
      <c r="A29" s="349" t="s">
        <v>709</v>
      </c>
      <c r="B29" s="349" t="s">
        <v>2015</v>
      </c>
      <c r="C29" s="349" t="s">
        <v>124</v>
      </c>
      <c r="D29" s="361">
        <v>28044</v>
      </c>
      <c r="E29" s="362">
        <v>0</v>
      </c>
      <c r="F29" s="362">
        <v>0</v>
      </c>
      <c r="G29" s="362">
        <v>0</v>
      </c>
      <c r="H29" s="362">
        <v>0</v>
      </c>
      <c r="I29" s="584">
        <v>0.26</v>
      </c>
      <c r="J29" s="588">
        <v>61733</v>
      </c>
      <c r="K29" s="591">
        <v>0.47499999999999998</v>
      </c>
      <c r="L29" s="351">
        <f t="shared" si="0"/>
        <v>32409.825000000001</v>
      </c>
      <c r="M29" s="351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НДС"),1.22,"")))</f>
        <v>20752.560000000001</v>
      </c>
    </row>
    <row r="30" spans="1:13">
      <c r="A30" s="349" t="s">
        <v>710</v>
      </c>
      <c r="B30" s="349" t="s">
        <v>2016</v>
      </c>
      <c r="C30" s="349" t="s">
        <v>124</v>
      </c>
      <c r="D30" s="361">
        <v>26332</v>
      </c>
      <c r="E30" s="362">
        <v>0</v>
      </c>
      <c r="F30" s="362">
        <v>0</v>
      </c>
      <c r="G30" s="362">
        <v>0</v>
      </c>
      <c r="H30" s="362">
        <v>0</v>
      </c>
      <c r="I30" s="584">
        <v>0.24</v>
      </c>
      <c r="J30" s="588">
        <v>57965</v>
      </c>
      <c r="K30" s="591">
        <v>0.46400000000000002</v>
      </c>
      <c r="L30" s="351">
        <f t="shared" si="0"/>
        <v>31069.24</v>
      </c>
      <c r="M30" s="351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НДС"),1.22,"")))</f>
        <v>20012.32</v>
      </c>
    </row>
    <row r="31" spans="1:13">
      <c r="A31" s="349" t="s">
        <v>711</v>
      </c>
      <c r="B31" s="349" t="s">
        <v>2017</v>
      </c>
      <c r="C31" s="349" t="s">
        <v>124</v>
      </c>
      <c r="D31" s="361">
        <v>28052</v>
      </c>
      <c r="E31" s="362">
        <v>0</v>
      </c>
      <c r="F31" s="362">
        <v>0</v>
      </c>
      <c r="G31" s="362">
        <v>0</v>
      </c>
      <c r="H31" s="362">
        <v>0</v>
      </c>
      <c r="I31" s="584">
        <v>0.24</v>
      </c>
      <c r="J31" s="588">
        <v>61747</v>
      </c>
      <c r="K31" s="591">
        <v>0.46400000000000002</v>
      </c>
      <c r="L31" s="351">
        <f t="shared" si="0"/>
        <v>33096.392</v>
      </c>
      <c r="M31" s="351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НДС"),1.22,"")))</f>
        <v>21319.52</v>
      </c>
    </row>
    <row r="32" spans="1:13">
      <c r="A32" s="349" t="s">
        <v>712</v>
      </c>
      <c r="B32" s="349" t="s">
        <v>2018</v>
      </c>
      <c r="C32" s="349" t="s">
        <v>124</v>
      </c>
      <c r="D32" s="361">
        <v>29086</v>
      </c>
      <c r="E32" s="362">
        <v>0</v>
      </c>
      <c r="F32" s="362">
        <v>0</v>
      </c>
      <c r="G32" s="362">
        <v>0</v>
      </c>
      <c r="H32" s="362">
        <v>0</v>
      </c>
      <c r="I32" s="584">
        <v>0.24</v>
      </c>
      <c r="J32" s="588">
        <v>64027</v>
      </c>
      <c r="K32" s="591">
        <v>0.46400000000000002</v>
      </c>
      <c r="L32" s="351">
        <f t="shared" si="0"/>
        <v>34318.472000000002</v>
      </c>
      <c r="M32" s="351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НДС"),1.22,"")))</f>
        <v>22105.360000000001</v>
      </c>
    </row>
    <row r="33" spans="1:13">
      <c r="A33" s="349" t="s">
        <v>713</v>
      </c>
      <c r="B33" s="349" t="s">
        <v>2019</v>
      </c>
      <c r="C33" s="349" t="s">
        <v>124</v>
      </c>
      <c r="D33" s="361">
        <v>30122</v>
      </c>
      <c r="E33" s="362">
        <v>0</v>
      </c>
      <c r="F33" s="362">
        <v>0</v>
      </c>
      <c r="G33" s="362">
        <v>0</v>
      </c>
      <c r="H33" s="362">
        <v>0</v>
      </c>
      <c r="I33" s="584">
        <v>0.24</v>
      </c>
      <c r="J33" s="588">
        <v>66306</v>
      </c>
      <c r="K33" s="591">
        <v>0.46400000000000002</v>
      </c>
      <c r="L33" s="351">
        <f t="shared" si="0"/>
        <v>35540.016000000003</v>
      </c>
      <c r="M33" s="351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НДС"),1.22,"")))</f>
        <v>22892.720000000001</v>
      </c>
    </row>
    <row r="34" spans="1:13">
      <c r="A34" s="349" t="s">
        <v>714</v>
      </c>
      <c r="B34" s="349" t="s">
        <v>715</v>
      </c>
      <c r="C34" s="349" t="s">
        <v>404</v>
      </c>
      <c r="D34" s="361">
        <v>11704</v>
      </c>
      <c r="E34" s="362">
        <v>0</v>
      </c>
      <c r="F34" s="362">
        <v>0</v>
      </c>
      <c r="G34" s="362">
        <v>0</v>
      </c>
      <c r="H34" s="362">
        <v>0</v>
      </c>
      <c r="I34" s="584">
        <v>0.14000000000000001</v>
      </c>
      <c r="J34" s="588">
        <v>35307</v>
      </c>
      <c r="K34" s="591">
        <v>0.56599999999999995</v>
      </c>
      <c r="L34" s="351">
        <f t="shared" si="0"/>
        <v>15323.238000000001</v>
      </c>
      <c r="M34" s="351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НДС"),1.22,"")))</f>
        <v>10065.44</v>
      </c>
    </row>
    <row r="35" spans="1:13">
      <c r="A35" s="349" t="s">
        <v>716</v>
      </c>
      <c r="B35" s="349" t="s">
        <v>717</v>
      </c>
      <c r="C35" s="349" t="s">
        <v>404</v>
      </c>
      <c r="D35" s="361">
        <v>12200</v>
      </c>
      <c r="E35" s="362">
        <v>0</v>
      </c>
      <c r="F35" s="362">
        <v>0</v>
      </c>
      <c r="G35" s="362">
        <v>0</v>
      </c>
      <c r="H35" s="362">
        <v>0</v>
      </c>
      <c r="I35" s="584">
        <v>0.14000000000000001</v>
      </c>
      <c r="J35" s="588">
        <v>37136</v>
      </c>
      <c r="K35" s="591">
        <v>0.56599999999999995</v>
      </c>
      <c r="L35" s="351">
        <f t="shared" si="0"/>
        <v>16117.024000000001</v>
      </c>
      <c r="M35" s="351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НДС"),1.22,"")))</f>
        <v>10492</v>
      </c>
    </row>
    <row r="36" spans="1:13">
      <c r="A36" s="349" t="s">
        <v>718</v>
      </c>
      <c r="B36" s="349" t="s">
        <v>719</v>
      </c>
      <c r="C36" s="349" t="s">
        <v>404</v>
      </c>
      <c r="D36" s="361">
        <v>12701</v>
      </c>
      <c r="E36" s="362">
        <v>0</v>
      </c>
      <c r="F36" s="362">
        <v>0</v>
      </c>
      <c r="G36" s="362">
        <v>0</v>
      </c>
      <c r="H36" s="362">
        <v>0</v>
      </c>
      <c r="I36" s="584">
        <v>0.14000000000000001</v>
      </c>
      <c r="J36" s="588">
        <v>38665</v>
      </c>
      <c r="K36" s="591">
        <v>0.56599999999999995</v>
      </c>
      <c r="L36" s="351">
        <f t="shared" si="0"/>
        <v>16780.61</v>
      </c>
      <c r="M36" s="351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НДС"),1.22,"")))</f>
        <v>10922.86</v>
      </c>
    </row>
    <row r="37" spans="1:13">
      <c r="A37" s="349" t="s">
        <v>720</v>
      </c>
      <c r="B37" s="349" t="s">
        <v>721</v>
      </c>
      <c r="C37" s="349" t="s">
        <v>404</v>
      </c>
      <c r="D37" s="361">
        <v>13112</v>
      </c>
      <c r="E37" s="362">
        <v>0</v>
      </c>
      <c r="F37" s="362">
        <v>0</v>
      </c>
      <c r="G37" s="362">
        <v>0</v>
      </c>
      <c r="H37" s="362">
        <v>0</v>
      </c>
      <c r="I37" s="584">
        <v>0.14000000000000001</v>
      </c>
      <c r="J37" s="588">
        <v>39997</v>
      </c>
      <c r="K37" s="591">
        <v>0.56599999999999995</v>
      </c>
      <c r="L37" s="351">
        <f t="shared" si="0"/>
        <v>17358.698</v>
      </c>
      <c r="M37" s="351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НДС"),1.22,"")))</f>
        <v>11276.32</v>
      </c>
    </row>
    <row r="38" spans="1:13">
      <c r="A38" s="349" t="s">
        <v>722</v>
      </c>
      <c r="B38" s="349" t="s">
        <v>723</v>
      </c>
      <c r="C38" s="349" t="s">
        <v>404</v>
      </c>
      <c r="D38" s="361">
        <v>20830</v>
      </c>
      <c r="E38" s="362">
        <v>0</v>
      </c>
      <c r="F38" s="362">
        <v>0</v>
      </c>
      <c r="G38" s="362">
        <v>0</v>
      </c>
      <c r="H38" s="362">
        <v>0</v>
      </c>
      <c r="I38" s="584">
        <v>0.14000000000000001</v>
      </c>
      <c r="J38" s="588">
        <v>62489</v>
      </c>
      <c r="K38" s="591">
        <v>0.56599999999999995</v>
      </c>
      <c r="L38" s="351">
        <f t="shared" si="0"/>
        <v>27120.226000000002</v>
      </c>
      <c r="M38" s="351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НДС"),1.22,"")))</f>
        <v>17913.8</v>
      </c>
    </row>
    <row r="39" spans="1:13">
      <c r="A39" s="349" t="s">
        <v>724</v>
      </c>
      <c r="B39" s="349" t="s">
        <v>725</v>
      </c>
      <c r="C39" s="349" t="s">
        <v>404</v>
      </c>
      <c r="D39" s="361">
        <v>23145</v>
      </c>
      <c r="E39" s="362">
        <v>0</v>
      </c>
      <c r="F39" s="362">
        <v>0</v>
      </c>
      <c r="G39" s="362">
        <v>0</v>
      </c>
      <c r="H39" s="362">
        <v>0</v>
      </c>
      <c r="I39" s="584">
        <v>0.14000000000000001</v>
      </c>
      <c r="J39" s="588">
        <v>69434</v>
      </c>
      <c r="K39" s="591">
        <v>0.56599999999999995</v>
      </c>
      <c r="L39" s="351">
        <f t="shared" si="0"/>
        <v>30134.356000000003</v>
      </c>
      <c r="M39" s="351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НДС"),1.22,"")))</f>
        <v>19904.7</v>
      </c>
    </row>
    <row r="40" spans="1:13">
      <c r="A40" s="349" t="s">
        <v>726</v>
      </c>
      <c r="B40" s="349" t="s">
        <v>727</v>
      </c>
      <c r="C40" s="349" t="s">
        <v>404</v>
      </c>
      <c r="D40" s="361">
        <v>23917</v>
      </c>
      <c r="E40" s="362">
        <v>0</v>
      </c>
      <c r="F40" s="362">
        <v>0</v>
      </c>
      <c r="G40" s="362">
        <v>0</v>
      </c>
      <c r="H40" s="362">
        <v>0</v>
      </c>
      <c r="I40" s="584">
        <v>0.14000000000000001</v>
      </c>
      <c r="J40" s="588">
        <v>71750</v>
      </c>
      <c r="K40" s="591">
        <v>0.56599999999999995</v>
      </c>
      <c r="L40" s="351">
        <f t="shared" si="0"/>
        <v>31139.500000000004</v>
      </c>
      <c r="M40" s="351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НДС"),1.22,"")))</f>
        <v>20568.62</v>
      </c>
    </row>
    <row r="41" spans="1:13">
      <c r="A41" s="349" t="s">
        <v>728</v>
      </c>
      <c r="B41" s="349" t="s">
        <v>729</v>
      </c>
      <c r="C41" s="349" t="s">
        <v>404</v>
      </c>
      <c r="D41" s="361">
        <v>24689</v>
      </c>
      <c r="E41" s="362">
        <v>0</v>
      </c>
      <c r="F41" s="362">
        <v>0</v>
      </c>
      <c r="G41" s="362">
        <v>0</v>
      </c>
      <c r="H41" s="362">
        <v>0</v>
      </c>
      <c r="I41" s="584">
        <v>0.14000000000000001</v>
      </c>
      <c r="J41" s="588">
        <v>74065</v>
      </c>
      <c r="K41" s="591">
        <v>0.56599999999999995</v>
      </c>
      <c r="L41" s="351">
        <f t="shared" si="0"/>
        <v>32144.210000000003</v>
      </c>
      <c r="M41" s="351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НДС"),1.22,"")))</f>
        <v>21232.54</v>
      </c>
    </row>
    <row r="42" spans="1:13">
      <c r="A42" s="349" t="s">
        <v>730</v>
      </c>
      <c r="B42" s="349" t="s">
        <v>731</v>
      </c>
      <c r="C42" s="349" t="s">
        <v>404</v>
      </c>
      <c r="D42" s="361">
        <v>13248</v>
      </c>
      <c r="E42" s="362">
        <v>0</v>
      </c>
      <c r="F42" s="362">
        <v>0</v>
      </c>
      <c r="G42" s="362">
        <v>0</v>
      </c>
      <c r="H42" s="362">
        <v>0</v>
      </c>
      <c r="I42" s="584">
        <v>0.12</v>
      </c>
      <c r="J42" s="588">
        <v>39938</v>
      </c>
      <c r="K42" s="591">
        <v>0.55100000000000005</v>
      </c>
      <c r="L42" s="351">
        <f t="shared" si="0"/>
        <v>17932.161999999997</v>
      </c>
      <c r="M42" s="351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НДС"),1.22,"")))</f>
        <v>11658.24</v>
      </c>
    </row>
    <row r="43" spans="1:13">
      <c r="A43" s="349" t="s">
        <v>732</v>
      </c>
      <c r="B43" s="349" t="s">
        <v>733</v>
      </c>
      <c r="C43" s="349" t="s">
        <v>404</v>
      </c>
      <c r="D43" s="361">
        <v>13743</v>
      </c>
      <c r="E43" s="362">
        <v>0</v>
      </c>
      <c r="F43" s="362">
        <v>0</v>
      </c>
      <c r="G43" s="362">
        <v>0</v>
      </c>
      <c r="H43" s="362">
        <v>0</v>
      </c>
      <c r="I43" s="584">
        <v>0.12</v>
      </c>
      <c r="J43" s="588">
        <v>41767</v>
      </c>
      <c r="K43" s="591">
        <v>0.55100000000000005</v>
      </c>
      <c r="L43" s="351">
        <f t="shared" si="0"/>
        <v>18753.382999999998</v>
      </c>
      <c r="M43" s="351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НДС"),1.22,"")))</f>
        <v>12093.84</v>
      </c>
    </row>
    <row r="44" spans="1:13">
      <c r="A44" s="349" t="s">
        <v>734</v>
      </c>
      <c r="B44" s="349" t="s">
        <v>735</v>
      </c>
      <c r="C44" s="349" t="s">
        <v>404</v>
      </c>
      <c r="D44" s="361">
        <v>14244</v>
      </c>
      <c r="E44" s="362">
        <v>0</v>
      </c>
      <c r="F44" s="362">
        <v>0</v>
      </c>
      <c r="G44" s="362">
        <v>0</v>
      </c>
      <c r="H44" s="362">
        <v>0</v>
      </c>
      <c r="I44" s="584">
        <v>0.12</v>
      </c>
      <c r="J44" s="588">
        <v>43296</v>
      </c>
      <c r="K44" s="591">
        <v>0.55100000000000005</v>
      </c>
      <c r="L44" s="351">
        <f t="shared" si="0"/>
        <v>19439.903999999999</v>
      </c>
      <c r="M44" s="351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НДС"),1.22,"")))</f>
        <v>12534.72</v>
      </c>
    </row>
    <row r="45" spans="1:13">
      <c r="A45" s="349" t="s">
        <v>736</v>
      </c>
      <c r="B45" s="349" t="s">
        <v>737</v>
      </c>
      <c r="C45" s="349" t="s">
        <v>404</v>
      </c>
      <c r="D45" s="361">
        <v>14656</v>
      </c>
      <c r="E45" s="362">
        <v>0</v>
      </c>
      <c r="F45" s="362">
        <v>0</v>
      </c>
      <c r="G45" s="362">
        <v>0</v>
      </c>
      <c r="H45" s="362">
        <v>0</v>
      </c>
      <c r="I45" s="584">
        <v>0.12</v>
      </c>
      <c r="J45" s="588">
        <v>44627</v>
      </c>
      <c r="K45" s="591">
        <v>0.55100000000000005</v>
      </c>
      <c r="L45" s="351">
        <f t="shared" si="0"/>
        <v>20037.522999999997</v>
      </c>
      <c r="M45" s="351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НДС"),1.22,"")))</f>
        <v>12897.28</v>
      </c>
    </row>
    <row r="46" spans="1:13">
      <c r="A46" s="349" t="s">
        <v>738</v>
      </c>
      <c r="B46" s="349" t="s">
        <v>739</v>
      </c>
      <c r="C46" s="349" t="s">
        <v>404</v>
      </c>
      <c r="D46" s="361">
        <v>22373</v>
      </c>
      <c r="E46" s="362">
        <v>0</v>
      </c>
      <c r="F46" s="362">
        <v>0</v>
      </c>
      <c r="G46" s="362">
        <v>0</v>
      </c>
      <c r="H46" s="362">
        <v>0</v>
      </c>
      <c r="I46" s="584">
        <v>0.12</v>
      </c>
      <c r="J46" s="588">
        <v>67119</v>
      </c>
      <c r="K46" s="591">
        <v>0.55100000000000005</v>
      </c>
      <c r="L46" s="351">
        <f t="shared" si="0"/>
        <v>30136.430999999997</v>
      </c>
      <c r="M46" s="351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НДС"),1.22,"")))</f>
        <v>19688.240000000002</v>
      </c>
    </row>
    <row r="47" spans="1:13">
      <c r="A47" s="349" t="s">
        <v>740</v>
      </c>
      <c r="B47" s="349" t="s">
        <v>741</v>
      </c>
      <c r="C47" s="349" t="s">
        <v>404</v>
      </c>
      <c r="D47" s="361">
        <v>24689</v>
      </c>
      <c r="E47" s="362">
        <v>0</v>
      </c>
      <c r="F47" s="362">
        <v>0</v>
      </c>
      <c r="G47" s="362">
        <v>0</v>
      </c>
      <c r="H47" s="362">
        <v>0</v>
      </c>
      <c r="I47" s="584">
        <v>0.12</v>
      </c>
      <c r="J47" s="588">
        <v>74065</v>
      </c>
      <c r="K47" s="591">
        <v>0.55100000000000005</v>
      </c>
      <c r="L47" s="351">
        <f t="shared" si="0"/>
        <v>33255.184999999998</v>
      </c>
      <c r="M47" s="351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НДС"),1.22,"")))</f>
        <v>21726.32</v>
      </c>
    </row>
    <row r="48" spans="1:13">
      <c r="A48" s="349" t="s">
        <v>742</v>
      </c>
      <c r="B48" s="349" t="s">
        <v>743</v>
      </c>
      <c r="C48" s="349" t="s">
        <v>404</v>
      </c>
      <c r="D48" s="361">
        <v>25460</v>
      </c>
      <c r="E48" s="362">
        <v>0</v>
      </c>
      <c r="F48" s="362">
        <v>0</v>
      </c>
      <c r="G48" s="362">
        <v>0</v>
      </c>
      <c r="H48" s="362">
        <v>0</v>
      </c>
      <c r="I48" s="584">
        <v>0.12</v>
      </c>
      <c r="J48" s="588">
        <v>76380</v>
      </c>
      <c r="K48" s="591">
        <v>0.55100000000000005</v>
      </c>
      <c r="L48" s="351">
        <f t="shared" si="0"/>
        <v>34294.619999999995</v>
      </c>
      <c r="M48" s="351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НДС"),1.22,"")))</f>
        <v>22404.799999999999</v>
      </c>
    </row>
    <row r="49" spans="1:13">
      <c r="A49" s="349" t="s">
        <v>744</v>
      </c>
      <c r="B49" s="349" t="s">
        <v>745</v>
      </c>
      <c r="C49" s="349" t="s">
        <v>404</v>
      </c>
      <c r="D49" s="361">
        <v>26232</v>
      </c>
      <c r="E49" s="362">
        <v>0</v>
      </c>
      <c r="F49" s="362">
        <v>0</v>
      </c>
      <c r="G49" s="362">
        <v>0</v>
      </c>
      <c r="H49" s="362">
        <v>0</v>
      </c>
      <c r="I49" s="584">
        <v>0.12</v>
      </c>
      <c r="J49" s="588">
        <v>78695</v>
      </c>
      <c r="K49" s="591">
        <v>0.55100000000000005</v>
      </c>
      <c r="L49" s="351">
        <f t="shared" si="0"/>
        <v>35334.054999999993</v>
      </c>
      <c r="M49" s="351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НДС"),1.22,"")))</f>
        <v>23084.16</v>
      </c>
    </row>
    <row r="50" spans="1:13">
      <c r="A50" s="349" t="s">
        <v>746</v>
      </c>
      <c r="B50" s="349" t="s">
        <v>747</v>
      </c>
      <c r="C50" s="349" t="s">
        <v>404</v>
      </c>
      <c r="D50" s="361">
        <v>18357</v>
      </c>
      <c r="E50" s="362"/>
      <c r="F50" s="362"/>
      <c r="G50" s="362"/>
      <c r="H50" s="362"/>
      <c r="I50" s="584">
        <v>0.24</v>
      </c>
      <c r="J50" s="588">
        <v>39330</v>
      </c>
      <c r="K50" s="591">
        <v>0.44600000000000001</v>
      </c>
      <c r="L50" s="351">
        <f t="shared" si="0"/>
        <v>21788.820000000003</v>
      </c>
      <c r="M50" s="351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НДС"),1.22,"")))</f>
        <v>13951.32</v>
      </c>
    </row>
    <row r="51" spans="1:13">
      <c r="A51" s="349" t="s">
        <v>748</v>
      </c>
      <c r="B51" s="349" t="s">
        <v>749</v>
      </c>
      <c r="C51" s="349" t="s">
        <v>404</v>
      </c>
      <c r="D51" s="361">
        <v>20262</v>
      </c>
      <c r="E51" s="362"/>
      <c r="F51" s="362"/>
      <c r="G51" s="362"/>
      <c r="H51" s="362"/>
      <c r="I51" s="584">
        <v>0.24</v>
      </c>
      <c r="J51" s="588">
        <v>43425</v>
      </c>
      <c r="K51" s="591">
        <v>0.44600000000000001</v>
      </c>
      <c r="L51" s="351">
        <f t="shared" si="0"/>
        <v>24057.45</v>
      </c>
      <c r="M51" s="351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НДС"),1.22,"")))</f>
        <v>15399.12</v>
      </c>
    </row>
    <row r="52" spans="1:13">
      <c r="A52" s="349" t="s">
        <v>750</v>
      </c>
      <c r="B52" s="349" t="s">
        <v>751</v>
      </c>
      <c r="C52" s="349" t="s">
        <v>404</v>
      </c>
      <c r="D52" s="361">
        <v>20810</v>
      </c>
      <c r="E52" s="362"/>
      <c r="F52" s="362"/>
      <c r="G52" s="362"/>
      <c r="H52" s="362"/>
      <c r="I52" s="584">
        <v>0.24</v>
      </c>
      <c r="J52" s="588">
        <v>44595</v>
      </c>
      <c r="K52" s="591">
        <v>0.44600000000000001</v>
      </c>
      <c r="L52" s="351">
        <f t="shared" si="0"/>
        <v>24705.63</v>
      </c>
      <c r="M52" s="351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НДС"),1.22,"")))</f>
        <v>15815.6</v>
      </c>
    </row>
    <row r="53" spans="1:13">
      <c r="A53" s="349" t="s">
        <v>752</v>
      </c>
      <c r="B53" s="349" t="s">
        <v>753</v>
      </c>
      <c r="C53" s="349" t="s">
        <v>404</v>
      </c>
      <c r="D53" s="361">
        <v>21424</v>
      </c>
      <c r="E53" s="362"/>
      <c r="F53" s="362"/>
      <c r="G53" s="362"/>
      <c r="H53" s="362"/>
      <c r="I53" s="584">
        <v>0.24</v>
      </c>
      <c r="J53" s="588">
        <v>45915</v>
      </c>
      <c r="K53" s="591">
        <v>0.44600000000000001</v>
      </c>
      <c r="L53" s="351">
        <f t="shared" si="0"/>
        <v>25436.910000000003</v>
      </c>
      <c r="M53" s="351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НДС"),1.22,"")))</f>
        <v>16282.24</v>
      </c>
    </row>
    <row r="54" spans="1:13">
      <c r="A54" s="349" t="s">
        <v>754</v>
      </c>
      <c r="B54" s="349" t="s">
        <v>755</v>
      </c>
      <c r="C54" s="349" t="s">
        <v>404</v>
      </c>
      <c r="D54" s="361">
        <v>28898</v>
      </c>
      <c r="E54" s="362"/>
      <c r="F54" s="362"/>
      <c r="G54" s="362"/>
      <c r="H54" s="362"/>
      <c r="I54" s="584">
        <v>0.24</v>
      </c>
      <c r="J54" s="588">
        <v>61920</v>
      </c>
      <c r="K54" s="591">
        <v>0.44600000000000001</v>
      </c>
      <c r="L54" s="351">
        <f t="shared" si="0"/>
        <v>34303.68</v>
      </c>
      <c r="M54" s="351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НДС"),1.22,"")))</f>
        <v>21962.48</v>
      </c>
    </row>
    <row r="55" spans="1:13">
      <c r="A55" s="349" t="s">
        <v>756</v>
      </c>
      <c r="B55" s="349" t="s">
        <v>757</v>
      </c>
      <c r="C55" s="349" t="s">
        <v>404</v>
      </c>
      <c r="D55" s="361">
        <v>34080</v>
      </c>
      <c r="E55" s="362"/>
      <c r="F55" s="362"/>
      <c r="G55" s="362"/>
      <c r="H55" s="362"/>
      <c r="I55" s="584">
        <v>0.24</v>
      </c>
      <c r="J55" s="588">
        <v>73035</v>
      </c>
      <c r="K55" s="591">
        <v>0.44600000000000001</v>
      </c>
      <c r="L55" s="351">
        <f t="shared" si="0"/>
        <v>40461.390000000007</v>
      </c>
      <c r="M55" s="351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НДС"),1.22,"")))</f>
        <v>25900.799999999999</v>
      </c>
    </row>
    <row r="56" spans="1:13">
      <c r="A56" s="349" t="s">
        <v>758</v>
      </c>
      <c r="B56" s="349" t="s">
        <v>759</v>
      </c>
      <c r="C56" s="349" t="s">
        <v>404</v>
      </c>
      <c r="D56" s="361">
        <v>34974</v>
      </c>
      <c r="E56" s="362"/>
      <c r="F56" s="362"/>
      <c r="G56" s="362"/>
      <c r="H56" s="362"/>
      <c r="I56" s="584">
        <v>0.24</v>
      </c>
      <c r="J56" s="588">
        <v>74940</v>
      </c>
      <c r="K56" s="591">
        <v>0.44600000000000001</v>
      </c>
      <c r="L56" s="351">
        <f t="shared" si="0"/>
        <v>41516.76</v>
      </c>
      <c r="M56" s="351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НДС"),1.22,"")))</f>
        <v>26580.240000000002</v>
      </c>
    </row>
    <row r="57" spans="1:13">
      <c r="A57" s="349" t="s">
        <v>760</v>
      </c>
      <c r="B57" s="349" t="s">
        <v>761</v>
      </c>
      <c r="C57" s="349" t="s">
        <v>404</v>
      </c>
      <c r="D57" s="361">
        <v>36416</v>
      </c>
      <c r="E57" s="362"/>
      <c r="F57" s="362"/>
      <c r="G57" s="362"/>
      <c r="H57" s="362"/>
      <c r="I57" s="584">
        <v>0.24</v>
      </c>
      <c r="J57" s="588">
        <v>78030</v>
      </c>
      <c r="K57" s="591">
        <v>0.44600000000000001</v>
      </c>
      <c r="L57" s="351">
        <f t="shared" si="0"/>
        <v>43228.62</v>
      </c>
      <c r="M57" s="351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НДС"),1.22,"")))</f>
        <v>27676.16</v>
      </c>
    </row>
    <row r="58" spans="1:13">
      <c r="A58" s="349" t="s">
        <v>762</v>
      </c>
      <c r="B58" s="349" t="s">
        <v>763</v>
      </c>
      <c r="C58" s="349" t="s">
        <v>404</v>
      </c>
      <c r="D58" s="361">
        <v>18440</v>
      </c>
      <c r="E58" s="362"/>
      <c r="F58" s="362"/>
      <c r="G58" s="362"/>
      <c r="H58" s="362"/>
      <c r="I58" s="584">
        <v>0.23</v>
      </c>
      <c r="J58" s="588">
        <v>34571</v>
      </c>
      <c r="K58" s="591">
        <v>0.35</v>
      </c>
      <c r="L58" s="351">
        <f t="shared" si="0"/>
        <v>22471.15</v>
      </c>
      <c r="M58" s="351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НДС"),1.22,"")))</f>
        <v>14198.800000000001</v>
      </c>
    </row>
    <row r="59" spans="1:13">
      <c r="A59" s="349" t="s">
        <v>764</v>
      </c>
      <c r="B59" s="349" t="s">
        <v>765</v>
      </c>
      <c r="C59" s="349" t="s">
        <v>404</v>
      </c>
      <c r="D59" s="361">
        <v>19988</v>
      </c>
      <c r="E59" s="362"/>
      <c r="F59" s="362"/>
      <c r="G59" s="362"/>
      <c r="H59" s="362"/>
      <c r="I59" s="584">
        <v>0.23</v>
      </c>
      <c r="J59" s="588">
        <v>37472</v>
      </c>
      <c r="K59" s="591">
        <v>0.35</v>
      </c>
      <c r="L59" s="351">
        <f t="shared" si="0"/>
        <v>24356.799999999999</v>
      </c>
      <c r="M59" s="351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НДС"),1.22,"")))</f>
        <v>15390.76</v>
      </c>
    </row>
    <row r="60" spans="1:13">
      <c r="A60" s="349" t="s">
        <v>766</v>
      </c>
      <c r="B60" s="349" t="s">
        <v>767</v>
      </c>
      <c r="C60" s="349" t="s">
        <v>404</v>
      </c>
      <c r="D60" s="361">
        <v>20471</v>
      </c>
      <c r="E60" s="362"/>
      <c r="F60" s="362"/>
      <c r="G60" s="362"/>
      <c r="H60" s="362"/>
      <c r="I60" s="584">
        <v>0.23</v>
      </c>
      <c r="J60" s="588">
        <v>38378</v>
      </c>
      <c r="K60" s="591">
        <v>0.35</v>
      </c>
      <c r="L60" s="351">
        <f t="shared" si="0"/>
        <v>24945.7</v>
      </c>
      <c r="M60" s="351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НДС"),1.22,"")))</f>
        <v>15762.67</v>
      </c>
    </row>
    <row r="61" spans="1:13">
      <c r="A61" s="349" t="s">
        <v>768</v>
      </c>
      <c r="B61" s="349" t="s">
        <v>769</v>
      </c>
      <c r="C61" s="349" t="s">
        <v>404</v>
      </c>
      <c r="D61" s="361">
        <v>20868</v>
      </c>
      <c r="E61" s="362"/>
      <c r="F61" s="362"/>
      <c r="G61" s="362"/>
      <c r="H61" s="362"/>
      <c r="I61" s="584">
        <v>0.23</v>
      </c>
      <c r="J61" s="588">
        <v>39126</v>
      </c>
      <c r="K61" s="591">
        <v>0.35</v>
      </c>
      <c r="L61" s="351">
        <f t="shared" si="0"/>
        <v>25431.9</v>
      </c>
      <c r="M61" s="351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НДС"),1.22,"")))</f>
        <v>16068.36</v>
      </c>
    </row>
    <row r="62" spans="1:13">
      <c r="A62" s="349" t="s">
        <v>770</v>
      </c>
      <c r="B62" s="349" t="s">
        <v>771</v>
      </c>
      <c r="C62" s="349" t="s">
        <v>404</v>
      </c>
      <c r="D62" s="361">
        <v>20239</v>
      </c>
      <c r="E62" s="362"/>
      <c r="F62" s="362"/>
      <c r="G62" s="362"/>
      <c r="H62" s="362"/>
      <c r="I62" s="584">
        <v>0.23</v>
      </c>
      <c r="J62" s="588">
        <v>37945</v>
      </c>
      <c r="K62" s="591">
        <v>0.36</v>
      </c>
      <c r="L62" s="351">
        <f t="shared" ref="L62:L89" si="2">J62*(1-K62)</f>
        <v>24284.799999999999</v>
      </c>
      <c r="M62" s="351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НДС"),1.22,"")))</f>
        <v>15584.03</v>
      </c>
    </row>
    <row r="63" spans="1:13">
      <c r="A63" s="349" t="s">
        <v>772</v>
      </c>
      <c r="B63" s="349" t="s">
        <v>773</v>
      </c>
      <c r="C63" s="349" t="s">
        <v>404</v>
      </c>
      <c r="D63" s="361">
        <v>22099</v>
      </c>
      <c r="E63" s="362"/>
      <c r="F63" s="362"/>
      <c r="G63" s="362"/>
      <c r="H63" s="362"/>
      <c r="I63" s="584">
        <v>0.23</v>
      </c>
      <c r="J63" s="588">
        <v>41436</v>
      </c>
      <c r="K63" s="591">
        <v>0.36</v>
      </c>
      <c r="L63" s="351">
        <f t="shared" si="2"/>
        <v>26519.040000000001</v>
      </c>
      <c r="M63" s="351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НДС"),1.22,"")))</f>
        <v>17016.23</v>
      </c>
    </row>
    <row r="64" spans="1:13">
      <c r="A64" s="349" t="s">
        <v>774</v>
      </c>
      <c r="B64" s="349" t="s">
        <v>775</v>
      </c>
      <c r="C64" s="349" t="s">
        <v>404</v>
      </c>
      <c r="D64" s="361">
        <v>22680</v>
      </c>
      <c r="E64" s="362"/>
      <c r="F64" s="362"/>
      <c r="G64" s="362"/>
      <c r="H64" s="362"/>
      <c r="I64" s="584">
        <v>0.23</v>
      </c>
      <c r="J64" s="588">
        <v>42525</v>
      </c>
      <c r="K64" s="591">
        <v>0.36</v>
      </c>
      <c r="L64" s="351">
        <f t="shared" si="2"/>
        <v>27216</v>
      </c>
      <c r="M64" s="351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НДС"),1.22,"")))</f>
        <v>17463.600000000002</v>
      </c>
    </row>
    <row r="65" spans="1:13">
      <c r="A65" s="349" t="s">
        <v>776</v>
      </c>
      <c r="B65" s="349" t="s">
        <v>777</v>
      </c>
      <c r="C65" s="349" t="s">
        <v>404</v>
      </c>
      <c r="D65" s="361">
        <v>23171</v>
      </c>
      <c r="E65" s="362"/>
      <c r="F65" s="362"/>
      <c r="G65" s="362"/>
      <c r="H65" s="362"/>
      <c r="I65" s="584">
        <v>0.23</v>
      </c>
      <c r="J65" s="588">
        <v>43444</v>
      </c>
      <c r="K65" s="591">
        <v>0.36</v>
      </c>
      <c r="L65" s="351">
        <f t="shared" si="2"/>
        <v>27804.16</v>
      </c>
      <c r="M65" s="351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НДС"),1.22,"")))</f>
        <v>17841.670000000002</v>
      </c>
    </row>
    <row r="66" spans="1:13">
      <c r="A66" s="349" t="s">
        <v>778</v>
      </c>
      <c r="B66" s="349" t="s">
        <v>779</v>
      </c>
      <c r="C66" s="349" t="s">
        <v>404</v>
      </c>
      <c r="D66" s="361">
        <v>27416</v>
      </c>
      <c r="E66" s="362"/>
      <c r="F66" s="362"/>
      <c r="G66" s="362"/>
      <c r="H66" s="362"/>
      <c r="I66" s="584">
        <v>0.23</v>
      </c>
      <c r="J66" s="588">
        <v>51411</v>
      </c>
      <c r="K66" s="591">
        <v>0.35</v>
      </c>
      <c r="L66" s="351">
        <f t="shared" si="2"/>
        <v>33417.15</v>
      </c>
      <c r="M66" s="351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НДС"),1.22,"")))</f>
        <v>21110.32</v>
      </c>
    </row>
    <row r="67" spans="1:13">
      <c r="A67" s="349" t="s">
        <v>780</v>
      </c>
      <c r="B67" s="349" t="s">
        <v>781</v>
      </c>
      <c r="C67" s="349" t="s">
        <v>404</v>
      </c>
      <c r="D67" s="361">
        <v>31217</v>
      </c>
      <c r="E67" s="362"/>
      <c r="F67" s="362"/>
      <c r="G67" s="362"/>
      <c r="H67" s="362"/>
      <c r="I67" s="584">
        <v>0.23</v>
      </c>
      <c r="J67" s="588">
        <v>58538</v>
      </c>
      <c r="K67" s="591">
        <v>0.35</v>
      </c>
      <c r="L67" s="351">
        <f t="shared" si="2"/>
        <v>38049.700000000004</v>
      </c>
      <c r="M67" s="351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НДС"),1.22,"")))</f>
        <v>24037.09</v>
      </c>
    </row>
    <row r="68" spans="1:13">
      <c r="A68" s="349" t="s">
        <v>782</v>
      </c>
      <c r="B68" s="349" t="s">
        <v>783</v>
      </c>
      <c r="C68" s="349" t="s">
        <v>404</v>
      </c>
      <c r="D68" s="361">
        <v>32488</v>
      </c>
      <c r="E68" s="362"/>
      <c r="F68" s="362"/>
      <c r="G68" s="362"/>
      <c r="H68" s="362"/>
      <c r="I68" s="584">
        <v>0.23</v>
      </c>
      <c r="J68" s="588">
        <v>60914</v>
      </c>
      <c r="K68" s="591">
        <v>0.35</v>
      </c>
      <c r="L68" s="351">
        <f t="shared" si="2"/>
        <v>39594.1</v>
      </c>
      <c r="M68" s="351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НДС"),1.22,"")))</f>
        <v>25015.760000000002</v>
      </c>
    </row>
    <row r="69" spans="1:13">
      <c r="A69" s="349" t="s">
        <v>784</v>
      </c>
      <c r="B69" s="349" t="s">
        <v>785</v>
      </c>
      <c r="C69" s="349" t="s">
        <v>404</v>
      </c>
      <c r="D69" s="361">
        <v>33193</v>
      </c>
      <c r="E69" s="362"/>
      <c r="F69" s="362"/>
      <c r="G69" s="362"/>
      <c r="H69" s="362"/>
      <c r="I69" s="584">
        <v>0.23</v>
      </c>
      <c r="J69" s="588">
        <v>62239</v>
      </c>
      <c r="K69" s="591">
        <v>0.35</v>
      </c>
      <c r="L69" s="351">
        <f t="shared" si="2"/>
        <v>40455.35</v>
      </c>
      <c r="M69" s="351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НДС"),1.22,"")))</f>
        <v>25558.61</v>
      </c>
    </row>
    <row r="70" spans="1:13">
      <c r="A70" s="349" t="s">
        <v>786</v>
      </c>
      <c r="B70" s="349" t="s">
        <v>787</v>
      </c>
      <c r="C70" s="349" t="s">
        <v>404</v>
      </c>
      <c r="D70" s="361">
        <v>29213</v>
      </c>
      <c r="E70" s="362"/>
      <c r="F70" s="362"/>
      <c r="G70" s="362"/>
      <c r="H70" s="362"/>
      <c r="I70" s="584">
        <v>0.23</v>
      </c>
      <c r="J70" s="588">
        <v>54771</v>
      </c>
      <c r="K70" s="591">
        <v>0.36</v>
      </c>
      <c r="L70" s="351">
        <f t="shared" si="2"/>
        <v>35053.440000000002</v>
      </c>
      <c r="M70" s="351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НДС"),1.22,"")))</f>
        <v>22494.010000000002</v>
      </c>
    </row>
    <row r="71" spans="1:13">
      <c r="A71" s="349" t="s">
        <v>788</v>
      </c>
      <c r="B71" s="349" t="s">
        <v>789</v>
      </c>
      <c r="C71" s="349" t="s">
        <v>404</v>
      </c>
      <c r="D71" s="361">
        <v>33328</v>
      </c>
      <c r="E71" s="362"/>
      <c r="F71" s="362"/>
      <c r="G71" s="362"/>
      <c r="H71" s="362"/>
      <c r="I71" s="584">
        <v>0.23</v>
      </c>
      <c r="J71" s="588">
        <v>62489</v>
      </c>
      <c r="K71" s="591">
        <v>0.36</v>
      </c>
      <c r="L71" s="351">
        <f t="shared" si="2"/>
        <v>39992.959999999999</v>
      </c>
      <c r="M71" s="351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НДС"),1.22,"")))</f>
        <v>25662.560000000001</v>
      </c>
    </row>
    <row r="72" spans="1:13">
      <c r="A72" s="349" t="s">
        <v>790</v>
      </c>
      <c r="B72" s="349" t="s">
        <v>791</v>
      </c>
      <c r="C72" s="349" t="s">
        <v>404</v>
      </c>
      <c r="D72" s="361">
        <v>34698</v>
      </c>
      <c r="E72" s="362"/>
      <c r="F72" s="362"/>
      <c r="G72" s="362"/>
      <c r="H72" s="362"/>
      <c r="I72" s="584">
        <v>0.23</v>
      </c>
      <c r="J72" s="588">
        <v>65061</v>
      </c>
      <c r="K72" s="591">
        <v>0.36</v>
      </c>
      <c r="L72" s="351">
        <f t="shared" si="2"/>
        <v>41639.040000000001</v>
      </c>
      <c r="M72" s="351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НДС"),1.22,"")))</f>
        <v>26717.46</v>
      </c>
    </row>
    <row r="73" spans="1:13">
      <c r="A73" s="349" t="s">
        <v>792</v>
      </c>
      <c r="B73" s="349" t="s">
        <v>793</v>
      </c>
      <c r="C73" s="349" t="s">
        <v>404</v>
      </c>
      <c r="D73" s="361">
        <v>35496</v>
      </c>
      <c r="E73" s="362"/>
      <c r="F73" s="362"/>
      <c r="G73" s="362"/>
      <c r="H73" s="362"/>
      <c r="I73" s="584">
        <v>0.23</v>
      </c>
      <c r="J73" s="588">
        <v>66557</v>
      </c>
      <c r="K73" s="591">
        <v>0.36</v>
      </c>
      <c r="L73" s="351">
        <f t="shared" si="2"/>
        <v>42596.480000000003</v>
      </c>
      <c r="M73" s="351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НДС"),1.22,"")))</f>
        <v>27331.920000000002</v>
      </c>
    </row>
    <row r="74" spans="1:13">
      <c r="A74" s="349" t="s">
        <v>794</v>
      </c>
      <c r="B74" s="349" t="s">
        <v>795</v>
      </c>
      <c r="C74" s="349" t="s">
        <v>796</v>
      </c>
      <c r="D74" s="361">
        <v>4932</v>
      </c>
      <c r="E74" s="362"/>
      <c r="F74" s="362"/>
      <c r="G74" s="362"/>
      <c r="H74" s="362"/>
      <c r="I74" s="584">
        <v>0.15</v>
      </c>
      <c r="J74" s="588">
        <v>7125</v>
      </c>
      <c r="K74" s="591">
        <v>0.12</v>
      </c>
      <c r="L74" s="351">
        <f t="shared" si="2"/>
        <v>6270</v>
      </c>
      <c r="M74" s="351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НДС"),1.22,"")))</f>
        <v>4192.2</v>
      </c>
    </row>
    <row r="75" spans="1:13">
      <c r="A75" s="349" t="s">
        <v>797</v>
      </c>
      <c r="B75" s="349" t="s">
        <v>798</v>
      </c>
      <c r="C75" s="349" t="s">
        <v>796</v>
      </c>
      <c r="D75" s="361">
        <v>5151</v>
      </c>
      <c r="E75" s="362"/>
      <c r="F75" s="362"/>
      <c r="G75" s="362"/>
      <c r="H75" s="362"/>
      <c r="I75" s="584">
        <v>0.15</v>
      </c>
      <c r="J75" s="588">
        <v>7429</v>
      </c>
      <c r="K75" s="591">
        <v>0.12</v>
      </c>
      <c r="L75" s="351">
        <f t="shared" si="2"/>
        <v>6537.52</v>
      </c>
      <c r="M75" s="351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НДС"),1.22,"")))</f>
        <v>4378.3499999999995</v>
      </c>
    </row>
    <row r="76" spans="1:13">
      <c r="A76" s="349" t="s">
        <v>799</v>
      </c>
      <c r="B76" s="349" t="s">
        <v>800</v>
      </c>
      <c r="C76" s="349" t="s">
        <v>796</v>
      </c>
      <c r="D76" s="361">
        <v>5586</v>
      </c>
      <c r="E76" s="362"/>
      <c r="F76" s="362"/>
      <c r="G76" s="362"/>
      <c r="H76" s="362"/>
      <c r="I76" s="584">
        <v>0.15</v>
      </c>
      <c r="J76" s="588">
        <v>8063</v>
      </c>
      <c r="K76" s="591">
        <v>0.12</v>
      </c>
      <c r="L76" s="351">
        <f t="shared" si="2"/>
        <v>7095.44</v>
      </c>
      <c r="M76" s="351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НДС"),1.22,"")))</f>
        <v>4748.0999999999995</v>
      </c>
    </row>
    <row r="77" spans="1:13">
      <c r="A77" s="349" t="s">
        <v>801</v>
      </c>
      <c r="B77" s="349" t="s">
        <v>802</v>
      </c>
      <c r="C77" s="349" t="s">
        <v>796</v>
      </c>
      <c r="D77" s="361">
        <v>6042</v>
      </c>
      <c r="E77" s="362"/>
      <c r="F77" s="362"/>
      <c r="G77" s="362"/>
      <c r="H77" s="362"/>
      <c r="I77" s="584">
        <v>0.15</v>
      </c>
      <c r="J77" s="588">
        <v>8724</v>
      </c>
      <c r="K77" s="591">
        <v>0.12</v>
      </c>
      <c r="L77" s="351">
        <f t="shared" si="2"/>
        <v>7677.12</v>
      </c>
      <c r="M77" s="351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НДС"),1.22,"")))</f>
        <v>5135.7</v>
      </c>
    </row>
    <row r="78" spans="1:13">
      <c r="A78" s="349" t="s">
        <v>803</v>
      </c>
      <c r="B78" s="349" t="s">
        <v>804</v>
      </c>
      <c r="C78" s="349" t="s">
        <v>796</v>
      </c>
      <c r="D78" s="361">
        <v>31601</v>
      </c>
      <c r="E78" s="362">
        <v>0.5</v>
      </c>
      <c r="F78" s="362">
        <v>0.5</v>
      </c>
      <c r="G78" s="362">
        <v>0.5</v>
      </c>
      <c r="H78" s="362">
        <v>0.5</v>
      </c>
      <c r="I78" s="584">
        <v>0.45</v>
      </c>
      <c r="J78" s="588">
        <v>24959</v>
      </c>
      <c r="K78" s="591">
        <v>0.44713329860971995</v>
      </c>
      <c r="L78" s="351">
        <f t="shared" si="2"/>
        <v>13799</v>
      </c>
      <c r="M78" s="351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НДС"),1.22,"")))</f>
        <v>8690.2750000000015</v>
      </c>
    </row>
    <row r="79" spans="1:13">
      <c r="A79" s="349" t="s">
        <v>805</v>
      </c>
      <c r="B79" s="349" t="s">
        <v>806</v>
      </c>
      <c r="C79" s="349" t="s">
        <v>796</v>
      </c>
      <c r="D79" s="361">
        <v>32651</v>
      </c>
      <c r="E79" s="362">
        <v>0.5</v>
      </c>
      <c r="F79" s="362">
        <v>0.5</v>
      </c>
      <c r="G79" s="362">
        <v>0.5</v>
      </c>
      <c r="H79" s="362">
        <v>0.5</v>
      </c>
      <c r="I79" s="584">
        <v>0.45</v>
      </c>
      <c r="J79" s="588">
        <v>26796</v>
      </c>
      <c r="K79" s="591">
        <v>0.4477160770264218</v>
      </c>
      <c r="L79" s="351">
        <f t="shared" si="2"/>
        <v>14799.000000000002</v>
      </c>
      <c r="M79" s="351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НДС"),1.22,"")))</f>
        <v>8979.0250000000015</v>
      </c>
    </row>
    <row r="80" spans="1:13">
      <c r="A80" s="349" t="s">
        <v>807</v>
      </c>
      <c r="B80" s="349" t="s">
        <v>808</v>
      </c>
      <c r="C80" s="349" t="s">
        <v>796</v>
      </c>
      <c r="D80" s="361">
        <v>33195</v>
      </c>
      <c r="E80" s="362">
        <v>0.5</v>
      </c>
      <c r="F80" s="362">
        <v>0.5</v>
      </c>
      <c r="G80" s="362">
        <v>0.5</v>
      </c>
      <c r="H80" s="362">
        <v>0.5</v>
      </c>
      <c r="I80" s="584">
        <v>0.45</v>
      </c>
      <c r="J80" s="588">
        <v>29713</v>
      </c>
      <c r="K80" s="591">
        <v>0.44808669605896412</v>
      </c>
      <c r="L80" s="351">
        <f t="shared" si="2"/>
        <v>16399</v>
      </c>
      <c r="M80" s="351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НДС"),1.22,"")))</f>
        <v>9128.625</v>
      </c>
    </row>
    <row r="81" spans="1:13">
      <c r="A81" s="349" t="s">
        <v>809</v>
      </c>
      <c r="B81" s="349" t="s">
        <v>810</v>
      </c>
      <c r="C81" s="349" t="s">
        <v>796</v>
      </c>
      <c r="D81" s="361">
        <v>33455</v>
      </c>
      <c r="E81" s="362">
        <v>0.5</v>
      </c>
      <c r="F81" s="362">
        <v>0.5</v>
      </c>
      <c r="G81" s="362">
        <v>0.5</v>
      </c>
      <c r="H81" s="362">
        <v>0.5</v>
      </c>
      <c r="I81" s="584">
        <v>0.45</v>
      </c>
      <c r="J81" s="588">
        <v>31200</v>
      </c>
      <c r="K81" s="591">
        <v>0.44874999999999998</v>
      </c>
      <c r="L81" s="351">
        <f t="shared" si="2"/>
        <v>17199</v>
      </c>
      <c r="M81" s="351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НДС"),1.22,"")))</f>
        <v>9200.125</v>
      </c>
    </row>
    <row r="82" spans="1:13">
      <c r="A82" s="349" t="s">
        <v>811</v>
      </c>
      <c r="B82" s="349" t="s">
        <v>812</v>
      </c>
      <c r="C82" s="349" t="s">
        <v>796</v>
      </c>
      <c r="D82" s="361">
        <v>36902</v>
      </c>
      <c r="E82" s="362">
        <v>0.5</v>
      </c>
      <c r="F82" s="362">
        <v>0.5</v>
      </c>
      <c r="G82" s="362">
        <v>0.5</v>
      </c>
      <c r="H82" s="362">
        <v>0.5</v>
      </c>
      <c r="I82" s="584">
        <v>0.45</v>
      </c>
      <c r="J82" s="588">
        <v>33278</v>
      </c>
      <c r="K82" s="591">
        <v>0.44711220626239556</v>
      </c>
      <c r="L82" s="351">
        <f t="shared" si="2"/>
        <v>18399</v>
      </c>
      <c r="M82" s="351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НДС"),1.22,"")))</f>
        <v>10148.050000000001</v>
      </c>
    </row>
    <row r="83" spans="1:13">
      <c r="A83" s="349" t="s">
        <v>813</v>
      </c>
      <c r="B83" s="349" t="s">
        <v>814</v>
      </c>
      <c r="C83" s="349" t="s">
        <v>796</v>
      </c>
      <c r="D83" s="361">
        <v>37298</v>
      </c>
      <c r="E83" s="362">
        <v>0.5</v>
      </c>
      <c r="F83" s="362">
        <v>0.5</v>
      </c>
      <c r="G83" s="362">
        <v>0.5</v>
      </c>
      <c r="H83" s="362">
        <v>0.5</v>
      </c>
      <c r="I83" s="584">
        <v>0.45</v>
      </c>
      <c r="J83" s="588">
        <v>26245</v>
      </c>
      <c r="K83" s="591">
        <v>0.44755191465040955</v>
      </c>
      <c r="L83" s="351">
        <f t="shared" si="2"/>
        <v>14499.000000000002</v>
      </c>
      <c r="M83" s="351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НДС"),1.22,"")))</f>
        <v>10256.950000000001</v>
      </c>
    </row>
    <row r="84" spans="1:13">
      <c r="A84" s="349" t="s">
        <v>815</v>
      </c>
      <c r="B84" s="349" t="s">
        <v>816</v>
      </c>
      <c r="C84" s="349" t="s">
        <v>796</v>
      </c>
      <c r="D84" s="361">
        <v>37694</v>
      </c>
      <c r="E84" s="362">
        <v>0.5</v>
      </c>
      <c r="F84" s="362">
        <v>0.5</v>
      </c>
      <c r="G84" s="362">
        <v>0.5</v>
      </c>
      <c r="H84" s="362">
        <v>0.5</v>
      </c>
      <c r="I84" s="584">
        <v>0.45</v>
      </c>
      <c r="J84" s="588">
        <v>29680</v>
      </c>
      <c r="K84" s="591">
        <v>0.44747304582210246</v>
      </c>
      <c r="L84" s="351">
        <f t="shared" si="2"/>
        <v>16399</v>
      </c>
      <c r="M84" s="351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НДС"),1.22,"")))</f>
        <v>10365.85</v>
      </c>
    </row>
    <row r="85" spans="1:13">
      <c r="A85" s="349" t="s">
        <v>817</v>
      </c>
      <c r="B85" s="349" t="s">
        <v>818</v>
      </c>
      <c r="C85" s="349" t="s">
        <v>796</v>
      </c>
      <c r="D85" s="361">
        <v>38262</v>
      </c>
      <c r="E85" s="362">
        <v>0.5</v>
      </c>
      <c r="F85" s="362">
        <v>0.5</v>
      </c>
      <c r="G85" s="362">
        <v>0.5</v>
      </c>
      <c r="H85" s="362">
        <v>0.5</v>
      </c>
      <c r="I85" s="584">
        <v>0.45</v>
      </c>
      <c r="J85" s="588">
        <v>31243</v>
      </c>
      <c r="K85" s="591">
        <v>0.44950868994654802</v>
      </c>
      <c r="L85" s="351">
        <f t="shared" si="2"/>
        <v>17199</v>
      </c>
      <c r="M85" s="351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НДС"),1.22,"")))</f>
        <v>10522.050000000001</v>
      </c>
    </row>
    <row r="86" spans="1:13">
      <c r="A86" s="349" t="s">
        <v>819</v>
      </c>
      <c r="B86" s="349" t="s">
        <v>820</v>
      </c>
      <c r="C86" s="349" t="s">
        <v>796</v>
      </c>
      <c r="D86" s="361">
        <v>38509</v>
      </c>
      <c r="E86" s="362">
        <v>0.5</v>
      </c>
      <c r="F86" s="362">
        <v>0.5</v>
      </c>
      <c r="G86" s="362">
        <v>0.5</v>
      </c>
      <c r="H86" s="362">
        <v>0.5</v>
      </c>
      <c r="I86" s="584">
        <v>0.45</v>
      </c>
      <c r="J86" s="588">
        <v>32805</v>
      </c>
      <c r="K86" s="591">
        <v>0.44828532235939644</v>
      </c>
      <c r="L86" s="351">
        <f t="shared" si="2"/>
        <v>18099</v>
      </c>
      <c r="M86" s="351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НДС"),1.22,"")))</f>
        <v>10589.975</v>
      </c>
    </row>
    <row r="87" spans="1:13">
      <c r="A87" s="349" t="s">
        <v>821</v>
      </c>
      <c r="B87" s="349" t="s">
        <v>822</v>
      </c>
      <c r="C87" s="349" t="s">
        <v>796</v>
      </c>
      <c r="D87" s="361">
        <v>42477</v>
      </c>
      <c r="E87" s="362">
        <v>0.5</v>
      </c>
      <c r="F87" s="362">
        <v>0.5</v>
      </c>
      <c r="G87" s="362">
        <v>0.5</v>
      </c>
      <c r="H87" s="362">
        <v>0.5</v>
      </c>
      <c r="I87" s="584">
        <v>0.45</v>
      </c>
      <c r="J87" s="588">
        <v>34992</v>
      </c>
      <c r="K87" s="591">
        <v>0.44847393689986281</v>
      </c>
      <c r="L87" s="351">
        <f t="shared" si="2"/>
        <v>19299</v>
      </c>
      <c r="M87" s="351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НДС"),1.22,"")))</f>
        <v>11681.175000000001</v>
      </c>
    </row>
    <row r="88" spans="1:13">
      <c r="A88" s="349" t="s">
        <v>823</v>
      </c>
      <c r="B88" s="349" t="s">
        <v>824</v>
      </c>
      <c r="D88" s="361">
        <v>38651</v>
      </c>
      <c r="E88" s="362">
        <v>0.45</v>
      </c>
      <c r="F88" s="362">
        <v>0.45</v>
      </c>
      <c r="G88" s="362">
        <v>0.45</v>
      </c>
      <c r="H88" s="362">
        <v>0.45</v>
      </c>
      <c r="I88" s="584">
        <v>0.72</v>
      </c>
      <c r="J88" s="588">
        <v>9464</v>
      </c>
      <c r="K88" s="591">
        <v>0.14419999999999999</v>
      </c>
      <c r="L88" s="351">
        <f t="shared" si="2"/>
        <v>8099.2911999999997</v>
      </c>
      <c r="M88" s="351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НДС"),1.22,"")))</f>
        <v>5952.2540000000017</v>
      </c>
    </row>
    <row r="89" spans="1:13">
      <c r="A89" s="349" t="s">
        <v>825</v>
      </c>
      <c r="B89" s="349" t="s">
        <v>826</v>
      </c>
      <c r="D89" s="361">
        <v>42482</v>
      </c>
      <c r="E89" s="362">
        <v>0.45</v>
      </c>
      <c r="F89" s="362">
        <v>0.45</v>
      </c>
      <c r="G89" s="362">
        <v>0.45</v>
      </c>
      <c r="H89" s="362">
        <v>0.45</v>
      </c>
      <c r="I89" s="584">
        <v>0.72</v>
      </c>
      <c r="J89" s="588">
        <v>10516</v>
      </c>
      <c r="K89" s="591">
        <v>0.14430000000000001</v>
      </c>
      <c r="L89" s="351">
        <f t="shared" si="2"/>
        <v>8998.5411999999997</v>
      </c>
      <c r="M89" s="351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НДС"),1.22,"")))</f>
        <v>6542.228000000001</v>
      </c>
    </row>
    <row r="90" spans="1:13">
      <c r="A90" s="349" t="s">
        <v>1350</v>
      </c>
      <c r="B90" s="349" t="s">
        <v>1351</v>
      </c>
      <c r="C90" s="349" t="s">
        <v>404</v>
      </c>
      <c r="D90" s="361">
        <v>11772</v>
      </c>
      <c r="E90" s="362"/>
      <c r="F90" s="362"/>
      <c r="G90" s="362"/>
      <c r="H90" s="362"/>
      <c r="I90" s="624">
        <v>0.112</v>
      </c>
      <c r="J90" s="588">
        <v>19143</v>
      </c>
      <c r="K90" s="625">
        <v>0.192</v>
      </c>
      <c r="L90" s="351">
        <f t="shared" ref="L90:L97" si="3">J90*(1-K90)</f>
        <v>15467.544000000002</v>
      </c>
      <c r="M90" s="351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НДС"),1.22,"")))</f>
        <v>10453.536</v>
      </c>
    </row>
    <row r="91" spans="1:13">
      <c r="A91" s="349" t="s">
        <v>1352</v>
      </c>
      <c r="B91" s="349" t="s">
        <v>1353</v>
      </c>
      <c r="C91" s="349" t="s">
        <v>404</v>
      </c>
      <c r="D91" s="361">
        <v>13332</v>
      </c>
      <c r="E91" s="362"/>
      <c r="F91" s="362"/>
      <c r="G91" s="362"/>
      <c r="H91" s="362"/>
      <c r="I91" s="624">
        <v>0.112</v>
      </c>
      <c r="J91" s="588">
        <v>21686</v>
      </c>
      <c r="K91" s="625">
        <v>0.192</v>
      </c>
      <c r="L91" s="351">
        <f t="shared" si="3"/>
        <v>17522.288</v>
      </c>
      <c r="M91" s="351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НДС"),1.22,"")))</f>
        <v>11838.816000000001</v>
      </c>
    </row>
    <row r="92" spans="1:13">
      <c r="A92" s="349" t="s">
        <v>1354</v>
      </c>
      <c r="B92" s="349" t="s">
        <v>1355</v>
      </c>
      <c r="C92" s="349" t="s">
        <v>404</v>
      </c>
      <c r="D92" s="361">
        <v>13650</v>
      </c>
      <c r="E92" s="362"/>
      <c r="F92" s="362"/>
      <c r="G92" s="362"/>
      <c r="H92" s="362"/>
      <c r="I92" s="624">
        <v>0.112</v>
      </c>
      <c r="J92" s="588">
        <v>22271</v>
      </c>
      <c r="K92" s="625">
        <v>0.192</v>
      </c>
      <c r="L92" s="351">
        <f t="shared" si="3"/>
        <v>17994.968000000001</v>
      </c>
      <c r="M92" s="351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НДС"),1.22,"")))</f>
        <v>12121.2</v>
      </c>
    </row>
    <row r="93" spans="1:13">
      <c r="A93" s="349" t="s">
        <v>1356</v>
      </c>
      <c r="B93" s="349" t="s">
        <v>1357</v>
      </c>
      <c r="C93" s="349" t="s">
        <v>404</v>
      </c>
      <c r="D93" s="361">
        <v>14158</v>
      </c>
      <c r="E93" s="362"/>
      <c r="F93" s="362"/>
      <c r="G93" s="362"/>
      <c r="H93" s="362"/>
      <c r="I93" s="624">
        <v>0.112</v>
      </c>
      <c r="J93" s="588">
        <v>23029</v>
      </c>
      <c r="K93" s="625">
        <v>0.192</v>
      </c>
      <c r="L93" s="351">
        <f t="shared" si="3"/>
        <v>18607.432000000001</v>
      </c>
      <c r="M93" s="351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НДС"),1.22,"")))</f>
        <v>12572.304</v>
      </c>
    </row>
    <row r="94" spans="1:13">
      <c r="A94" s="349" t="s">
        <v>1358</v>
      </c>
      <c r="B94" s="349" t="s">
        <v>1359</v>
      </c>
      <c r="C94" s="349" t="s">
        <v>404</v>
      </c>
      <c r="D94" s="361">
        <v>9989</v>
      </c>
      <c r="E94" s="362"/>
      <c r="F94" s="362"/>
      <c r="G94" s="362"/>
      <c r="H94" s="362"/>
      <c r="I94" s="624">
        <v>0.112</v>
      </c>
      <c r="J94" s="588">
        <v>15914</v>
      </c>
      <c r="K94" s="625">
        <v>0.192</v>
      </c>
      <c r="L94" s="351">
        <f t="shared" si="3"/>
        <v>12858.512000000001</v>
      </c>
      <c r="M94" s="351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НДС"),1.22,"")))</f>
        <v>8870.232</v>
      </c>
    </row>
    <row r="95" spans="1:13">
      <c r="A95" s="349" t="s">
        <v>1360</v>
      </c>
      <c r="B95" s="349" t="s">
        <v>1361</v>
      </c>
      <c r="C95" s="349" t="s">
        <v>404</v>
      </c>
      <c r="D95" s="361">
        <v>11222</v>
      </c>
      <c r="E95" s="362"/>
      <c r="F95" s="362"/>
      <c r="G95" s="362"/>
      <c r="H95" s="362"/>
      <c r="I95" s="624">
        <v>0.112</v>
      </c>
      <c r="J95" s="588">
        <v>17886</v>
      </c>
      <c r="K95" s="625">
        <v>0.192</v>
      </c>
      <c r="L95" s="351">
        <f t="shared" si="3"/>
        <v>14451.888000000001</v>
      </c>
      <c r="M95" s="351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НДС"),1.22,"")))</f>
        <v>9965.1360000000004</v>
      </c>
    </row>
    <row r="96" spans="1:13">
      <c r="A96" s="349" t="s">
        <v>1362</v>
      </c>
      <c r="B96" s="349" t="s">
        <v>1363</v>
      </c>
      <c r="C96" s="349" t="s">
        <v>404</v>
      </c>
      <c r="D96" s="361">
        <v>11635</v>
      </c>
      <c r="E96" s="362"/>
      <c r="F96" s="362"/>
      <c r="G96" s="362"/>
      <c r="H96" s="362"/>
      <c r="I96" s="624">
        <v>0.112</v>
      </c>
      <c r="J96" s="588">
        <v>18557</v>
      </c>
      <c r="K96" s="625">
        <v>0.192</v>
      </c>
      <c r="L96" s="351">
        <f t="shared" si="3"/>
        <v>14994.056</v>
      </c>
      <c r="M96" s="351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НДС"),1.22,"")))</f>
        <v>10331.880000000001</v>
      </c>
    </row>
    <row r="97" spans="1:14">
      <c r="A97" s="349" t="s">
        <v>1364</v>
      </c>
      <c r="B97" s="349" t="s">
        <v>1365</v>
      </c>
      <c r="C97" s="349" t="s">
        <v>404</v>
      </c>
      <c r="D97" s="361">
        <v>11905</v>
      </c>
      <c r="E97" s="362"/>
      <c r="F97" s="362"/>
      <c r="G97" s="362"/>
      <c r="H97" s="362"/>
      <c r="I97" s="624">
        <v>0.112</v>
      </c>
      <c r="J97" s="588">
        <v>18971</v>
      </c>
      <c r="K97" s="625">
        <v>0.192</v>
      </c>
      <c r="L97" s="351">
        <f t="shared" si="3"/>
        <v>15328.568000000001</v>
      </c>
      <c r="M97" s="351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НДС"),1.22,"")))</f>
        <v>10571.64</v>
      </c>
    </row>
    <row r="98" spans="1:14">
      <c r="A98" s="349" t="s">
        <v>1714</v>
      </c>
      <c r="B98" s="349" t="s">
        <v>1416</v>
      </c>
      <c r="D98" s="361">
        <v>4572</v>
      </c>
      <c r="I98" s="626">
        <v>6.9000000000000006E-2</v>
      </c>
      <c r="J98" s="590">
        <v>8500</v>
      </c>
      <c r="K98" s="625">
        <v>0.27400000000000002</v>
      </c>
      <c r="L98" s="351">
        <f t="shared" ref="L98:L137" si="4">J98*(1-K98)</f>
        <v>6171</v>
      </c>
      <c r="M98" s="351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НДС"),1.22,"")))</f>
        <v>4256.5320000000002</v>
      </c>
      <c r="N98" s="494"/>
    </row>
    <row r="99" spans="1:14">
      <c r="A99" s="349" t="s">
        <v>1715</v>
      </c>
      <c r="B99" s="349" t="s">
        <v>1417</v>
      </c>
      <c r="D99" s="361">
        <v>5110</v>
      </c>
      <c r="I99" s="626">
        <v>6.9000000000000006E-2</v>
      </c>
      <c r="J99" s="590">
        <v>9500</v>
      </c>
      <c r="K99" s="625">
        <v>0.27400000000000002</v>
      </c>
      <c r="L99" s="351">
        <f t="shared" si="4"/>
        <v>6897</v>
      </c>
      <c r="M99" s="351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НДС"),1.22,"")))</f>
        <v>4757.41</v>
      </c>
      <c r="N99" s="494"/>
    </row>
    <row r="100" spans="1:14">
      <c r="A100" s="349" t="s">
        <v>1716</v>
      </c>
      <c r="B100" s="349" t="s">
        <v>1418</v>
      </c>
      <c r="D100" s="361">
        <v>5460</v>
      </c>
      <c r="I100" s="626">
        <v>6.9000000000000006E-2</v>
      </c>
      <c r="J100" s="590">
        <v>10500</v>
      </c>
      <c r="K100" s="625">
        <v>0.27400000000000002</v>
      </c>
      <c r="L100" s="351">
        <f t="shared" si="4"/>
        <v>7623</v>
      </c>
      <c r="M100" s="351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НДС"),1.22,"")))</f>
        <v>5083.26</v>
      </c>
      <c r="N100" s="494"/>
    </row>
    <row r="101" spans="1:14">
      <c r="A101" s="349" t="s">
        <v>1717</v>
      </c>
      <c r="B101" s="349" t="s">
        <v>1419</v>
      </c>
      <c r="D101" s="361">
        <v>5787</v>
      </c>
      <c r="I101" s="626">
        <v>6.9000000000000006E-2</v>
      </c>
      <c r="J101" s="590">
        <v>11500</v>
      </c>
      <c r="K101" s="625">
        <v>0.27400000000000002</v>
      </c>
      <c r="L101" s="351">
        <f t="shared" si="4"/>
        <v>8349</v>
      </c>
      <c r="M101" s="351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НДС"),1.22,"")))</f>
        <v>5387.6970000000001</v>
      </c>
      <c r="N101" s="494"/>
    </row>
    <row r="102" spans="1:14">
      <c r="A102" s="349" t="s">
        <v>1718</v>
      </c>
      <c r="B102" s="349" t="s">
        <v>1420</v>
      </c>
      <c r="D102" s="361">
        <v>7045</v>
      </c>
      <c r="I102" s="626">
        <v>6.9000000000000006E-2</v>
      </c>
      <c r="J102" s="590">
        <v>14000</v>
      </c>
      <c r="K102" s="625">
        <v>0.27400000000000002</v>
      </c>
      <c r="L102" s="351">
        <f t="shared" si="4"/>
        <v>10164</v>
      </c>
      <c r="M102" s="351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НДС"),1.22,"")))</f>
        <v>6558.8950000000004</v>
      </c>
      <c r="N102" s="494"/>
    </row>
    <row r="103" spans="1:14">
      <c r="A103" s="349" t="s">
        <v>1719</v>
      </c>
      <c r="B103" s="349" t="s">
        <v>1421</v>
      </c>
      <c r="D103" s="361">
        <v>6290</v>
      </c>
      <c r="I103" s="626">
        <v>6.9000000000000006E-2</v>
      </c>
      <c r="J103" s="590">
        <v>12500</v>
      </c>
      <c r="K103" s="625">
        <v>0.27400000000000002</v>
      </c>
      <c r="L103" s="351">
        <f t="shared" si="4"/>
        <v>9075</v>
      </c>
      <c r="M103" s="351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НДС"),1.22,"")))</f>
        <v>5855.9900000000007</v>
      </c>
      <c r="N103" s="494"/>
    </row>
    <row r="104" spans="1:14">
      <c r="A104" s="349" t="s">
        <v>1720</v>
      </c>
      <c r="B104" s="349" t="s">
        <v>1422</v>
      </c>
      <c r="D104" s="361">
        <v>7045</v>
      </c>
      <c r="I104" s="626">
        <v>6.9000000000000006E-2</v>
      </c>
      <c r="J104" s="590">
        <v>14000</v>
      </c>
      <c r="K104" s="625">
        <v>0.27400000000000002</v>
      </c>
      <c r="L104" s="351">
        <f t="shared" si="4"/>
        <v>10164</v>
      </c>
      <c r="M104" s="351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НДС"),1.22,"")))</f>
        <v>6558.8950000000004</v>
      </c>
      <c r="N104" s="494"/>
    </row>
    <row r="105" spans="1:14">
      <c r="A105" s="349" t="s">
        <v>1721</v>
      </c>
      <c r="B105" s="349" t="s">
        <v>1423</v>
      </c>
      <c r="D105" s="361">
        <v>8555</v>
      </c>
      <c r="I105" s="626">
        <v>6.9000000000000006E-2</v>
      </c>
      <c r="J105" s="590">
        <v>17000</v>
      </c>
      <c r="K105" s="625">
        <v>0.27400000000000002</v>
      </c>
      <c r="L105" s="351">
        <f t="shared" si="4"/>
        <v>12342</v>
      </c>
      <c r="M105" s="351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НДС"),1.22,"")))</f>
        <v>7964.7050000000008</v>
      </c>
      <c r="N105" s="494"/>
    </row>
    <row r="106" spans="1:14">
      <c r="A106" s="349" t="s">
        <v>1722</v>
      </c>
      <c r="B106" s="349" t="s">
        <v>1424</v>
      </c>
      <c r="D106" s="361">
        <v>10316</v>
      </c>
      <c r="I106" s="626">
        <v>6.9000000000000006E-2</v>
      </c>
      <c r="J106" s="590">
        <v>20500</v>
      </c>
      <c r="K106" s="625">
        <v>0.27400000000000002</v>
      </c>
      <c r="L106" s="351">
        <f t="shared" si="4"/>
        <v>14883</v>
      </c>
      <c r="M106" s="351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НДС"),1.22,"")))</f>
        <v>9604.1959999999999</v>
      </c>
      <c r="N106" s="494"/>
    </row>
    <row r="107" spans="1:14">
      <c r="A107" s="349" t="s">
        <v>1723</v>
      </c>
      <c r="B107" s="349" t="s">
        <v>1425</v>
      </c>
      <c r="D107" s="361">
        <v>11826</v>
      </c>
      <c r="I107" s="626">
        <v>6.9000000000000006E-2</v>
      </c>
      <c r="J107" s="590">
        <v>23500</v>
      </c>
      <c r="K107" s="625">
        <v>0.27400000000000002</v>
      </c>
      <c r="L107" s="351">
        <f t="shared" si="4"/>
        <v>17061</v>
      </c>
      <c r="M107" s="351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НДС"),1.22,"")))</f>
        <v>11010.006000000001</v>
      </c>
      <c r="N107" s="494"/>
    </row>
    <row r="108" spans="1:14">
      <c r="A108" s="349" t="s">
        <v>1724</v>
      </c>
      <c r="B108" s="349" t="s">
        <v>1426</v>
      </c>
      <c r="D108" s="361">
        <v>9683</v>
      </c>
      <c r="I108" s="626">
        <v>6.9000000000000006E-2</v>
      </c>
      <c r="J108" s="590">
        <v>18000</v>
      </c>
      <c r="K108" s="625">
        <v>0.27400000000000002</v>
      </c>
      <c r="L108" s="351">
        <f t="shared" si="4"/>
        <v>13068</v>
      </c>
      <c r="M108" s="351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НДС"),1.22,"")))</f>
        <v>9014.8729999999996</v>
      </c>
      <c r="N108" s="494"/>
    </row>
    <row r="109" spans="1:14">
      <c r="A109" s="349" t="s">
        <v>1725</v>
      </c>
      <c r="B109" s="349" t="s">
        <v>1427</v>
      </c>
      <c r="D109" s="361">
        <v>12103</v>
      </c>
      <c r="I109" s="626">
        <v>6.9000000000000006E-2</v>
      </c>
      <c r="J109" s="590">
        <v>22500</v>
      </c>
      <c r="K109" s="625">
        <v>0.27400000000000002</v>
      </c>
      <c r="L109" s="351">
        <f t="shared" si="4"/>
        <v>16335</v>
      </c>
      <c r="M109" s="351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НДС"),1.22,"")))</f>
        <v>11267.893</v>
      </c>
      <c r="N109" s="494"/>
    </row>
    <row r="110" spans="1:14">
      <c r="A110" s="349" t="s">
        <v>1726</v>
      </c>
      <c r="B110" s="349" t="s">
        <v>1428</v>
      </c>
      <c r="D110" s="361">
        <v>13780</v>
      </c>
      <c r="I110" s="626">
        <v>6.9000000000000006E-2</v>
      </c>
      <c r="J110" s="590">
        <v>26500</v>
      </c>
      <c r="K110" s="625">
        <v>0.27400000000000002</v>
      </c>
      <c r="L110" s="351">
        <f t="shared" si="4"/>
        <v>19239</v>
      </c>
      <c r="M110" s="351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НДС"),1.22,"")))</f>
        <v>12829.18</v>
      </c>
      <c r="N110" s="494"/>
    </row>
    <row r="111" spans="1:14">
      <c r="A111" s="349" t="s">
        <v>1727</v>
      </c>
      <c r="B111" s="349" t="s">
        <v>1429</v>
      </c>
      <c r="D111" s="361">
        <v>15097</v>
      </c>
      <c r="I111" s="626">
        <v>6.9000000000000006E-2</v>
      </c>
      <c r="J111" s="590">
        <v>30000</v>
      </c>
      <c r="K111" s="625">
        <v>0.27400000000000002</v>
      </c>
      <c r="L111" s="351">
        <f t="shared" si="4"/>
        <v>21780</v>
      </c>
      <c r="M111" s="351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НДС"),1.22,"")))</f>
        <v>14055.307000000001</v>
      </c>
      <c r="N111" s="494"/>
    </row>
    <row r="112" spans="1:14">
      <c r="A112" s="349" t="s">
        <v>1728</v>
      </c>
      <c r="B112" s="349" t="s">
        <v>1430</v>
      </c>
      <c r="D112" s="361">
        <v>17613</v>
      </c>
      <c r="I112" s="626">
        <v>6.9000000000000006E-2</v>
      </c>
      <c r="J112" s="590">
        <v>35000</v>
      </c>
      <c r="K112" s="625">
        <v>0.27400000000000002</v>
      </c>
      <c r="L112" s="351">
        <f t="shared" si="4"/>
        <v>25410</v>
      </c>
      <c r="M112" s="351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НДС"),1.22,"")))</f>
        <v>16397.703000000001</v>
      </c>
      <c r="N112" s="494"/>
    </row>
    <row r="113" spans="1:14">
      <c r="A113" s="349" t="s">
        <v>1729</v>
      </c>
      <c r="B113" s="349" t="s">
        <v>1431</v>
      </c>
      <c r="D113" s="361">
        <v>14090</v>
      </c>
      <c r="I113" s="626">
        <v>6.9000000000000006E-2</v>
      </c>
      <c r="J113" s="590">
        <v>28000</v>
      </c>
      <c r="K113" s="625">
        <v>0.27400000000000002</v>
      </c>
      <c r="L113" s="351">
        <f t="shared" si="4"/>
        <v>20328</v>
      </c>
      <c r="M113" s="351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НДС"),1.22,"")))</f>
        <v>13117.79</v>
      </c>
      <c r="N113" s="494"/>
    </row>
    <row r="114" spans="1:14">
      <c r="A114" s="349" t="s">
        <v>1730</v>
      </c>
      <c r="B114" s="349" t="s">
        <v>1432</v>
      </c>
      <c r="D114" s="361">
        <v>16103</v>
      </c>
      <c r="I114" s="626">
        <v>6.9000000000000006E-2</v>
      </c>
      <c r="J114" s="590">
        <v>32000</v>
      </c>
      <c r="K114" s="625">
        <v>0.27400000000000002</v>
      </c>
      <c r="L114" s="351">
        <f t="shared" si="4"/>
        <v>23232</v>
      </c>
      <c r="M114" s="351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НДС"),1.22,"")))</f>
        <v>14991.893</v>
      </c>
      <c r="N114" s="494"/>
    </row>
    <row r="115" spans="1:14">
      <c r="A115" s="349" t="s">
        <v>1731</v>
      </c>
      <c r="B115" s="349" t="s">
        <v>1433</v>
      </c>
      <c r="D115" s="361">
        <v>18368</v>
      </c>
      <c r="I115" s="626">
        <v>6.9000000000000006E-2</v>
      </c>
      <c r="J115" s="590">
        <v>36500</v>
      </c>
      <c r="K115" s="625">
        <v>0.27400000000000002</v>
      </c>
      <c r="L115" s="351">
        <f t="shared" si="4"/>
        <v>26499</v>
      </c>
      <c r="M115" s="351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НДС"),1.22,"")))</f>
        <v>17100.608</v>
      </c>
      <c r="N115" s="494"/>
    </row>
    <row r="116" spans="1:14">
      <c r="A116" s="349" t="s">
        <v>1732</v>
      </c>
      <c r="B116" s="349" t="s">
        <v>1434</v>
      </c>
      <c r="D116" s="361">
        <v>19877</v>
      </c>
      <c r="I116" s="626">
        <v>6.9000000000000006E-2</v>
      </c>
      <c r="J116" s="590">
        <v>39500</v>
      </c>
      <c r="K116" s="625">
        <v>0.27400000000000002</v>
      </c>
      <c r="L116" s="351">
        <f t="shared" si="4"/>
        <v>28677</v>
      </c>
      <c r="M116" s="351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НДС"),1.22,"")))</f>
        <v>18505.487000000001</v>
      </c>
      <c r="N116" s="494"/>
    </row>
    <row r="117" spans="1:14">
      <c r="A117" s="349" t="s">
        <v>1733</v>
      </c>
      <c r="B117" s="349" t="s">
        <v>1435</v>
      </c>
      <c r="D117" s="361">
        <v>22142</v>
      </c>
      <c r="I117" s="626">
        <v>6.9000000000000006E-2</v>
      </c>
      <c r="J117" s="590">
        <v>44000</v>
      </c>
      <c r="K117" s="625">
        <v>0.27400000000000002</v>
      </c>
      <c r="L117" s="351">
        <f t="shared" si="4"/>
        <v>31944</v>
      </c>
      <c r="M117" s="351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НДС"),1.22,"")))</f>
        <v>20614.202000000001</v>
      </c>
      <c r="N117" s="494"/>
    </row>
    <row r="118" spans="1:14">
      <c r="A118" s="349" t="s">
        <v>1734</v>
      </c>
      <c r="B118" s="349" t="s">
        <v>1436</v>
      </c>
      <c r="D118" s="580">
        <v>8878</v>
      </c>
      <c r="I118" s="626">
        <v>6.9000000000000006E-2</v>
      </c>
      <c r="J118" s="590">
        <v>19700</v>
      </c>
      <c r="K118" s="625">
        <v>0.34699999999999998</v>
      </c>
      <c r="L118" s="351">
        <f t="shared" si="4"/>
        <v>12864.1</v>
      </c>
      <c r="M118" s="351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НДС"),1.22,"")))</f>
        <v>8265.4179999999997</v>
      </c>
      <c r="N118" s="494"/>
    </row>
    <row r="119" spans="1:14">
      <c r="A119" s="349" t="s">
        <v>1735</v>
      </c>
      <c r="B119" s="349" t="s">
        <v>1437</v>
      </c>
      <c r="D119" s="580">
        <v>10538</v>
      </c>
      <c r="I119" s="626">
        <v>6.9000000000000006E-2</v>
      </c>
      <c r="J119" s="590">
        <v>23417</v>
      </c>
      <c r="K119" s="625">
        <v>0.34699999999999998</v>
      </c>
      <c r="L119" s="351">
        <f t="shared" si="4"/>
        <v>15291.301000000001</v>
      </c>
      <c r="M119" s="351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НДС"),1.22,"")))</f>
        <v>9810.8780000000006</v>
      </c>
      <c r="N119" s="494"/>
    </row>
    <row r="120" spans="1:14">
      <c r="A120" s="349" t="s">
        <v>1736</v>
      </c>
      <c r="B120" s="349" t="s">
        <v>1438</v>
      </c>
      <c r="D120" s="580">
        <v>10903</v>
      </c>
      <c r="I120" s="626">
        <v>6.9000000000000006E-2</v>
      </c>
      <c r="J120" s="590">
        <v>24229</v>
      </c>
      <c r="K120" s="625">
        <v>0.34699999999999998</v>
      </c>
      <c r="L120" s="351">
        <f t="shared" si="4"/>
        <v>15821.537</v>
      </c>
      <c r="M120" s="351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В)"),H120,"")))))*(1-$I120)*(1-'Категория(опт)'!$B$3)/(IF(AND('Категория(опт)'!$B$6="с НДС"),1,IF(AND('Категория(опт)'!$B$6="без НДС"),1.22,"")))</f>
        <v>10150.693000000001</v>
      </c>
      <c r="N120" s="494"/>
    </row>
    <row r="121" spans="1:14">
      <c r="A121" s="349" t="s">
        <v>1737</v>
      </c>
      <c r="B121" s="349" t="s">
        <v>1439</v>
      </c>
      <c r="D121" s="580">
        <v>11367</v>
      </c>
      <c r="I121" s="626">
        <v>6.9000000000000006E-2</v>
      </c>
      <c r="J121" s="590">
        <v>25260</v>
      </c>
      <c r="K121" s="625">
        <v>0.34699999999999998</v>
      </c>
      <c r="L121" s="351">
        <f t="shared" si="4"/>
        <v>16494.78</v>
      </c>
      <c r="M121" s="351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В)"),H121,"")))))*(1-$I121)*(1-'Категория(опт)'!$B$3)/(IF(AND('Категория(опт)'!$B$6="с НДС"),1,IF(AND('Категория(опт)'!$B$6="без НДС"),1.22,"")))</f>
        <v>10582.677</v>
      </c>
      <c r="N121" s="494"/>
    </row>
    <row r="122" spans="1:14">
      <c r="A122" s="349" t="s">
        <v>1738</v>
      </c>
      <c r="B122" s="349" t="s">
        <v>1440</v>
      </c>
      <c r="D122" s="580">
        <v>11843</v>
      </c>
      <c r="I122" s="626">
        <v>6.9000000000000006E-2</v>
      </c>
      <c r="J122" s="590">
        <v>26318</v>
      </c>
      <c r="K122" s="625">
        <v>0.34699999999999998</v>
      </c>
      <c r="L122" s="351">
        <f t="shared" si="4"/>
        <v>17185.654000000002</v>
      </c>
      <c r="M122" s="351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В)"),H122,"")))))*(1-$I122)*(1-'Категория(опт)'!$B$3)/(IF(AND('Категория(опт)'!$B$6="с НДС"),1,IF(AND('Категория(опт)'!$B$6="без НДС"),1.22,"")))</f>
        <v>11025.833000000001</v>
      </c>
      <c r="N122" s="494"/>
    </row>
    <row r="123" spans="1:14">
      <c r="A123" s="349" t="s">
        <v>1739</v>
      </c>
      <c r="B123" s="349" t="s">
        <v>1441</v>
      </c>
      <c r="D123" s="580">
        <v>10370</v>
      </c>
      <c r="I123" s="626">
        <v>6.9000000000000006E-2</v>
      </c>
      <c r="J123" s="590">
        <v>23045</v>
      </c>
      <c r="K123" s="625">
        <v>0.34699999999999998</v>
      </c>
      <c r="L123" s="351">
        <f t="shared" si="4"/>
        <v>15048.385</v>
      </c>
      <c r="M123" s="351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В)"),H123,"")))))*(1-$I123)*(1-'Категория(опт)'!$B$3)/(IF(AND('Категория(опт)'!$B$6="с НДС"),1,IF(AND('Категория(опт)'!$B$6="без НДС"),1.22,"")))</f>
        <v>9654.4700000000012</v>
      </c>
      <c r="N123" s="494"/>
    </row>
    <row r="124" spans="1:14">
      <c r="A124" s="349" t="s">
        <v>1740</v>
      </c>
      <c r="B124" s="349" t="s">
        <v>1442</v>
      </c>
      <c r="D124" s="580">
        <v>11218</v>
      </c>
      <c r="I124" s="626">
        <v>6.9000000000000006E-2</v>
      </c>
      <c r="J124" s="590">
        <v>24928</v>
      </c>
      <c r="K124" s="625">
        <v>0.34699999999999998</v>
      </c>
      <c r="L124" s="351">
        <f t="shared" si="4"/>
        <v>16277.984</v>
      </c>
      <c r="M124" s="351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В)"),H124,"")))))*(1-$I124)*(1-'Категория(опт)'!$B$3)/(IF(AND('Категория(опт)'!$B$6="с НДС"),1,IF(AND('Категория(опт)'!$B$6="без НДС"),1.22,"")))</f>
        <v>10443.958000000001</v>
      </c>
      <c r="N124" s="494"/>
    </row>
    <row r="125" spans="1:14">
      <c r="A125" s="349" t="s">
        <v>1741</v>
      </c>
      <c r="B125" s="349" t="s">
        <v>1443</v>
      </c>
      <c r="D125" s="580">
        <v>11609</v>
      </c>
      <c r="I125" s="626">
        <v>6.9000000000000006E-2</v>
      </c>
      <c r="J125" s="590">
        <v>25798</v>
      </c>
      <c r="K125" s="625">
        <v>0.34699999999999998</v>
      </c>
      <c r="L125" s="351">
        <f t="shared" si="4"/>
        <v>16846.094000000001</v>
      </c>
      <c r="M125" s="351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В)"),H125,"")))))*(1-$I125)*(1-'Категория(опт)'!$B$3)/(IF(AND('Категория(опт)'!$B$6="с НДС"),1,IF(AND('Категория(опт)'!$B$6="без НДС"),1.22,"")))</f>
        <v>10807.979000000001</v>
      </c>
      <c r="N125" s="494"/>
    </row>
    <row r="126" spans="1:14">
      <c r="A126" s="349" t="s">
        <v>1742</v>
      </c>
      <c r="B126" s="349" t="s">
        <v>1444</v>
      </c>
      <c r="D126" s="580">
        <v>12125</v>
      </c>
      <c r="I126" s="626">
        <v>6.9000000000000006E-2</v>
      </c>
      <c r="J126" s="590">
        <v>26945</v>
      </c>
      <c r="K126" s="625">
        <v>0.34699999999999998</v>
      </c>
      <c r="L126" s="351">
        <f t="shared" si="4"/>
        <v>17595.084999999999</v>
      </c>
      <c r="M126" s="351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В)"),H126,"")))))*(1-$I126)*(1-'Категория(опт)'!$B$3)/(IF(AND('Категория(опт)'!$B$6="с НДС"),1,IF(AND('Категория(опт)'!$B$6="без НДС"),1.22,"")))</f>
        <v>11288.375</v>
      </c>
      <c r="N126" s="494"/>
    </row>
    <row r="127" spans="1:14">
      <c r="A127" s="349" t="s">
        <v>1743</v>
      </c>
      <c r="B127" s="349" t="s">
        <v>1445</v>
      </c>
      <c r="D127" s="580">
        <v>12654</v>
      </c>
      <c r="I127" s="626">
        <v>6.9000000000000006E-2</v>
      </c>
      <c r="J127" s="590">
        <v>28120</v>
      </c>
      <c r="K127" s="625">
        <v>0.34699999999999998</v>
      </c>
      <c r="L127" s="351">
        <f t="shared" si="4"/>
        <v>18362.36</v>
      </c>
      <c r="M127" s="351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В)"),H127,"")))))*(1-$I127)*(1-'Категория(опт)'!$B$3)/(IF(AND('Категория(опт)'!$B$6="с НДС"),1,IF(AND('Категория(опт)'!$B$6="без НДС"),1.22,"")))</f>
        <v>11780.874</v>
      </c>
      <c r="N127" s="494"/>
    </row>
    <row r="128" spans="1:14">
      <c r="A128" s="349" t="s">
        <v>1744</v>
      </c>
      <c r="B128" s="349" t="s">
        <v>1446</v>
      </c>
      <c r="D128" s="361">
        <v>17891</v>
      </c>
      <c r="I128" s="626">
        <v>6.9000000000000006E-2</v>
      </c>
      <c r="J128" s="590">
        <v>39700</v>
      </c>
      <c r="K128" s="625">
        <v>0.34699999999999998</v>
      </c>
      <c r="L128" s="351">
        <f t="shared" si="4"/>
        <v>25924.100000000002</v>
      </c>
      <c r="M128" s="351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В)"),H128,"")))))*(1-$I128)*(1-'Категория(опт)'!$B$3)/(IF(AND('Категория(опт)'!$B$6="с НДС"),1,IF(AND('Категория(опт)'!$B$6="без НДС"),1.22,"")))</f>
        <v>16656.521000000001</v>
      </c>
      <c r="N128" s="494"/>
    </row>
    <row r="129" spans="1:14">
      <c r="A129" s="349" t="s">
        <v>1745</v>
      </c>
      <c r="B129" s="349" t="s">
        <v>1447</v>
      </c>
      <c r="D129" s="361">
        <v>20595</v>
      </c>
      <c r="I129" s="626">
        <v>6.9000000000000006E-2</v>
      </c>
      <c r="J129" s="590">
        <v>45700</v>
      </c>
      <c r="K129" s="625">
        <v>0.34699999999999998</v>
      </c>
      <c r="L129" s="351">
        <f t="shared" si="4"/>
        <v>29842.100000000002</v>
      </c>
      <c r="M129" s="351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В)"),H129,"")))))*(1-$I129)*(1-'Категория(опт)'!$B$3)/(IF(AND('Категория(опт)'!$B$6="с НДС"),1,IF(AND('Категория(опт)'!$B$6="без НДС"),1.22,"")))</f>
        <v>19173.945</v>
      </c>
      <c r="N129" s="494"/>
    </row>
    <row r="130" spans="1:14">
      <c r="A130" s="349" t="s">
        <v>1746</v>
      </c>
      <c r="B130" s="349" t="s">
        <v>1448</v>
      </c>
      <c r="D130" s="361">
        <v>21497</v>
      </c>
      <c r="I130" s="626">
        <v>6.9000000000000006E-2</v>
      </c>
      <c r="J130" s="590">
        <v>47700</v>
      </c>
      <c r="K130" s="625">
        <v>0.34699999999999998</v>
      </c>
      <c r="L130" s="351">
        <f t="shared" si="4"/>
        <v>31148.100000000002</v>
      </c>
      <c r="M130" s="351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В)"),H130,"")))))*(1-$I130)*(1-'Категория(опт)'!$B$3)/(IF(AND('Категория(опт)'!$B$6="с НДС"),1,IF(AND('Категория(опт)'!$B$6="без НДС"),1.22,"")))</f>
        <v>20013.707000000002</v>
      </c>
      <c r="N130" s="494"/>
    </row>
    <row r="131" spans="1:14">
      <c r="A131" s="349" t="s">
        <v>1747</v>
      </c>
      <c r="B131" s="349" t="s">
        <v>1449</v>
      </c>
      <c r="D131" s="361">
        <v>22398</v>
      </c>
      <c r="I131" s="626">
        <v>6.9000000000000006E-2</v>
      </c>
      <c r="J131" s="590">
        <v>49700</v>
      </c>
      <c r="K131" s="625">
        <v>0.34699999999999998</v>
      </c>
      <c r="L131" s="351">
        <f t="shared" si="4"/>
        <v>32454.100000000002</v>
      </c>
      <c r="M131" s="351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В)"),H131,"")))))*(1-$I131)*(1-'Категория(опт)'!$B$3)/(IF(AND('Категория(опт)'!$B$6="с НДС"),1,IF(AND('Категория(опт)'!$B$6="без НДС"),1.22,"")))</f>
        <v>20852.538</v>
      </c>
      <c r="N131" s="494"/>
    </row>
    <row r="132" spans="1:14">
      <c r="A132" s="349" t="s">
        <v>1748</v>
      </c>
      <c r="B132" s="349" t="s">
        <v>1450</v>
      </c>
      <c r="D132" s="361">
        <v>24201</v>
      </c>
      <c r="I132" s="626">
        <v>6.9000000000000006E-2</v>
      </c>
      <c r="J132" s="590">
        <v>53700</v>
      </c>
      <c r="K132" s="625">
        <v>0.34699999999999998</v>
      </c>
      <c r="L132" s="351">
        <f t="shared" si="4"/>
        <v>35066.1</v>
      </c>
      <c r="M132" s="351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В)"),H132,"")))))*(1-$I132)*(1-'Категория(опт)'!$B$3)/(IF(AND('Категория(опт)'!$B$6="с НДС"),1,IF(AND('Категория(опт)'!$B$6="без НДС"),1.22,"")))</f>
        <v>22531.131000000001</v>
      </c>
      <c r="N132" s="494"/>
    </row>
    <row r="133" spans="1:14">
      <c r="A133" s="349" t="s">
        <v>1749</v>
      </c>
      <c r="B133" s="349" t="s">
        <v>1451</v>
      </c>
      <c r="D133" s="361">
        <v>19353</v>
      </c>
      <c r="I133" s="626">
        <v>6.9000000000000006E-2</v>
      </c>
      <c r="J133" s="590">
        <v>43007</v>
      </c>
      <c r="K133" s="625">
        <v>0.34699999999999998</v>
      </c>
      <c r="L133" s="351">
        <f t="shared" si="4"/>
        <v>28083.571</v>
      </c>
      <c r="M133" s="351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В)"),H133,"")))))*(1-$I133)*(1-'Категория(опт)'!$B$3)/(IF(AND('Категория(опт)'!$B$6="с НДС"),1,IF(AND('Категория(опт)'!$B$6="без НДС"),1.22,"")))</f>
        <v>18017.643</v>
      </c>
      <c r="N133" s="494"/>
    </row>
    <row r="134" spans="1:14">
      <c r="A134" s="349" t="s">
        <v>1750</v>
      </c>
      <c r="B134" s="349" t="s">
        <v>1452</v>
      </c>
      <c r="D134" s="361">
        <v>22569</v>
      </c>
      <c r="I134" s="626">
        <v>6.9000000000000006E-2</v>
      </c>
      <c r="J134" s="590">
        <v>50154</v>
      </c>
      <c r="K134" s="625">
        <v>0.34699999999999998</v>
      </c>
      <c r="L134" s="351">
        <f t="shared" si="4"/>
        <v>32750.562000000002</v>
      </c>
      <c r="M134" s="351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В)"),H134,"")))))*(1-$I134)*(1-'Категория(опт)'!$B$3)/(IF(AND('Категория(опт)'!$B$6="с НДС"),1,IF(AND('Категория(опт)'!$B$6="без НДС"),1.22,"")))</f>
        <v>21011.739000000001</v>
      </c>
      <c r="N134" s="494"/>
    </row>
    <row r="135" spans="1:14">
      <c r="A135" s="349" t="s">
        <v>1751</v>
      </c>
      <c r="B135" s="349" t="s">
        <v>1453</v>
      </c>
      <c r="D135" s="361">
        <v>23784</v>
      </c>
      <c r="I135" s="626">
        <v>6.9000000000000006E-2</v>
      </c>
      <c r="J135" s="590">
        <v>52852</v>
      </c>
      <c r="K135" s="625">
        <v>0.34699999999999998</v>
      </c>
      <c r="L135" s="351">
        <f t="shared" si="4"/>
        <v>34512.356</v>
      </c>
      <c r="M135" s="351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В)"),H135,"")))))*(1-$I135)*(1-'Категория(опт)'!$B$3)/(IF(AND('Категория(опт)'!$B$6="с НДС"),1,IF(AND('Категория(опт)'!$B$6="без НДС"),1.22,"")))</f>
        <v>22142.904000000002</v>
      </c>
      <c r="N135" s="494"/>
    </row>
    <row r="136" spans="1:14">
      <c r="A136" s="349" t="s">
        <v>1752</v>
      </c>
      <c r="B136" s="349" t="s">
        <v>1454</v>
      </c>
      <c r="D136" s="361">
        <v>24787</v>
      </c>
      <c r="I136" s="626">
        <v>6.9000000000000006E-2</v>
      </c>
      <c r="J136" s="590">
        <v>55082</v>
      </c>
      <c r="K136" s="625">
        <v>0.34699999999999998</v>
      </c>
      <c r="L136" s="351">
        <f t="shared" si="4"/>
        <v>35968.546000000002</v>
      </c>
      <c r="M136" s="351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В)"),H136,"")))))*(1-$I136)*(1-'Категория(опт)'!$B$3)/(IF(AND('Категория(опт)'!$B$6="с НДС"),1,IF(AND('Категория(опт)'!$B$6="без НДС"),1.22,"")))</f>
        <v>23076.697</v>
      </c>
      <c r="N136" s="494"/>
    </row>
    <row r="137" spans="1:14">
      <c r="A137" s="349" t="s">
        <v>1753</v>
      </c>
      <c r="B137" s="349" t="s">
        <v>1455</v>
      </c>
      <c r="D137" s="361">
        <v>26338</v>
      </c>
      <c r="I137" s="626">
        <v>6.9000000000000006E-2</v>
      </c>
      <c r="J137" s="590">
        <v>58529</v>
      </c>
      <c r="K137" s="625">
        <v>0.34699999999999998</v>
      </c>
      <c r="L137" s="351">
        <f t="shared" si="4"/>
        <v>38219.436999999998</v>
      </c>
      <c r="M137" s="351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В)"),H137,"")))))*(1-$I137)*(1-'Категория(опт)'!$B$3)/(IF(AND('Категория(опт)'!$B$6="с НДС"),1,IF(AND('Категория(опт)'!$B$6="без НДС"),1.22,"")))</f>
        <v>24520.678</v>
      </c>
      <c r="N137" s="494"/>
    </row>
    <row r="138" spans="1:14">
      <c r="A138" s="349" t="s">
        <v>1754</v>
      </c>
      <c r="B138" s="349" t="s">
        <v>1501</v>
      </c>
      <c r="D138" s="361">
        <v>17550</v>
      </c>
      <c r="I138" s="589">
        <v>0.154</v>
      </c>
      <c r="J138" s="590">
        <v>59180</v>
      </c>
      <c r="K138" s="591">
        <v>0.505</v>
      </c>
      <c r="L138" s="351">
        <f t="shared" ref="L138:L181" si="5">J138*(1-K138)</f>
        <v>29294.1</v>
      </c>
      <c r="M138" s="351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В)"),H138,"")))))*(1-$I138)*(1-'Категория(опт)'!$B$3)/(IF(AND('Категория(опт)'!$B$6="с НДС"),1,IF(AND('Категория(опт)'!$B$6="без НДС"),1.22,"")))</f>
        <v>14847.3</v>
      </c>
    </row>
    <row r="139" spans="1:14">
      <c r="A139" s="349" t="s">
        <v>1755</v>
      </c>
      <c r="B139" s="349" t="s">
        <v>1502</v>
      </c>
      <c r="D139" s="361">
        <v>18200</v>
      </c>
      <c r="I139" s="589">
        <v>0.154</v>
      </c>
      <c r="J139" s="590">
        <v>61380</v>
      </c>
      <c r="K139" s="591">
        <v>0.505</v>
      </c>
      <c r="L139" s="351">
        <f t="shared" si="5"/>
        <v>30383.1</v>
      </c>
      <c r="M139" s="351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В)"),H139,"")))))*(1-$I139)*(1-'Категория(опт)'!$B$3)/(IF(AND('Категория(опт)'!$B$6="с НДС"),1,IF(AND('Категория(опт)'!$B$6="без НДС"),1.22,"")))</f>
        <v>15397.199999999999</v>
      </c>
    </row>
    <row r="140" spans="1:14">
      <c r="A140" s="349" t="s">
        <v>1756</v>
      </c>
      <c r="B140" s="349" t="s">
        <v>1503</v>
      </c>
      <c r="D140" s="361">
        <v>18850</v>
      </c>
      <c r="I140" s="589">
        <v>0.154</v>
      </c>
      <c r="J140" s="590">
        <v>63580</v>
      </c>
      <c r="K140" s="591">
        <v>0.505</v>
      </c>
      <c r="L140" s="351">
        <f t="shared" si="5"/>
        <v>31472.1</v>
      </c>
      <c r="M140" s="351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В)"),H140,"")))))*(1-$I140)*(1-'Категория(опт)'!$B$3)/(IF(AND('Категория(опт)'!$B$6="с НДС"),1,IF(AND('Категория(опт)'!$B$6="без НДС"),1.22,"")))</f>
        <v>15947.1</v>
      </c>
    </row>
    <row r="141" spans="1:14">
      <c r="A141" s="349" t="s">
        <v>1757</v>
      </c>
      <c r="B141" s="349" t="s">
        <v>1504</v>
      </c>
      <c r="D141" s="361">
        <v>19500</v>
      </c>
      <c r="I141" s="589">
        <v>0.154</v>
      </c>
      <c r="J141" s="590">
        <v>65890</v>
      </c>
      <c r="K141" s="591">
        <v>0.505</v>
      </c>
      <c r="L141" s="351">
        <f t="shared" si="5"/>
        <v>32615.55</v>
      </c>
      <c r="M141" s="351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В)"),H141,"")))))*(1-$I141)*(1-'Категория(опт)'!$B$3)/(IF(AND('Категория(опт)'!$B$6="с НДС"),1,IF(AND('Категория(опт)'!$B$6="без НДС"),1.22,"")))</f>
        <v>16497</v>
      </c>
    </row>
    <row r="142" spans="1:14">
      <c r="A142" s="349" t="s">
        <v>1758</v>
      </c>
      <c r="B142" s="349" t="s">
        <v>1505</v>
      </c>
      <c r="D142" s="361">
        <v>20801</v>
      </c>
      <c r="I142" s="589">
        <v>0.154</v>
      </c>
      <c r="J142" s="590">
        <v>70070</v>
      </c>
      <c r="K142" s="591">
        <v>0.505</v>
      </c>
      <c r="L142" s="351">
        <f t="shared" si="5"/>
        <v>34684.65</v>
      </c>
      <c r="M142" s="351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В)"),H142,"")))))*(1-$I142)*(1-'Категория(опт)'!$B$3)/(IF(AND('Категория(опт)'!$B$6="с НДС"),1,IF(AND('Категория(опт)'!$B$6="без НДС"),1.22,"")))</f>
        <v>17597.646000000001</v>
      </c>
    </row>
    <row r="143" spans="1:14">
      <c r="A143" s="349" t="s">
        <v>1759</v>
      </c>
      <c r="B143" s="349" t="s">
        <v>1506</v>
      </c>
      <c r="D143" s="361">
        <v>21451</v>
      </c>
      <c r="I143" s="589">
        <v>0.154</v>
      </c>
      <c r="J143" s="590">
        <v>72380</v>
      </c>
      <c r="K143" s="591">
        <v>0.505</v>
      </c>
      <c r="L143" s="351">
        <f t="shared" si="5"/>
        <v>35828.1</v>
      </c>
      <c r="M143" s="351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В)"),H143,"")))))*(1-$I143)*(1-'Категория(опт)'!$B$3)/(IF(AND('Категория(опт)'!$B$6="с НДС"),1,IF(AND('Категория(опт)'!$B$6="без НДС"),1.22,"")))</f>
        <v>18147.545999999998</v>
      </c>
    </row>
    <row r="144" spans="1:14">
      <c r="A144" s="349" t="s">
        <v>1760</v>
      </c>
      <c r="B144" s="349" t="s">
        <v>1507</v>
      </c>
      <c r="D144" s="361">
        <v>22101</v>
      </c>
      <c r="I144" s="589">
        <v>0.154</v>
      </c>
      <c r="J144" s="590">
        <v>74690</v>
      </c>
      <c r="K144" s="591">
        <v>0.505</v>
      </c>
      <c r="L144" s="351">
        <f t="shared" si="5"/>
        <v>36971.550000000003</v>
      </c>
      <c r="M144" s="351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В)"),H144,"")))))*(1-$I144)*(1-'Категория(опт)'!$B$3)/(IF(AND('Категория(опт)'!$B$6="с НДС"),1,IF(AND('Категория(опт)'!$B$6="без НДС"),1.22,"")))</f>
        <v>18697.446</v>
      </c>
    </row>
    <row r="145" spans="1:13">
      <c r="A145" s="349" t="s">
        <v>1761</v>
      </c>
      <c r="B145" s="349" t="s">
        <v>1508</v>
      </c>
      <c r="D145" s="361">
        <v>22751</v>
      </c>
      <c r="I145" s="589">
        <v>0.154</v>
      </c>
      <c r="J145" s="590">
        <v>76780</v>
      </c>
      <c r="K145" s="591">
        <v>0.505</v>
      </c>
      <c r="L145" s="351">
        <f t="shared" si="5"/>
        <v>38006.1</v>
      </c>
      <c r="M145" s="351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В)"),H145,"")))))*(1-$I145)*(1-'Категория(опт)'!$B$3)/(IF(AND('Категория(опт)'!$B$6="с НДС"),1,IF(AND('Категория(опт)'!$B$6="без НДС"),1.22,"")))</f>
        <v>19247.345999999998</v>
      </c>
    </row>
    <row r="146" spans="1:13">
      <c r="A146" s="349" t="s">
        <v>1762</v>
      </c>
      <c r="B146" s="349" t="s">
        <v>1509</v>
      </c>
      <c r="D146" s="361">
        <v>27303</v>
      </c>
      <c r="I146" s="589">
        <v>0.154</v>
      </c>
      <c r="J146" s="590">
        <v>92070</v>
      </c>
      <c r="K146" s="591">
        <v>0.505</v>
      </c>
      <c r="L146" s="351">
        <f t="shared" si="5"/>
        <v>45574.65</v>
      </c>
      <c r="M146" s="351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В)"),H146,"")))))*(1-$I146)*(1-'Категория(опт)'!$B$3)/(IF(AND('Категория(опт)'!$B$6="с НДС"),1,IF(AND('Категория(опт)'!$B$6="без НДС"),1.22,"")))</f>
        <v>23098.338</v>
      </c>
    </row>
    <row r="147" spans="1:13">
      <c r="A147" s="349" t="s">
        <v>1763</v>
      </c>
      <c r="B147" s="349" t="s">
        <v>1510</v>
      </c>
      <c r="D147" s="361">
        <v>27953</v>
      </c>
      <c r="I147" s="589">
        <v>0.154</v>
      </c>
      <c r="J147" s="590">
        <v>94380</v>
      </c>
      <c r="K147" s="591">
        <v>0.505</v>
      </c>
      <c r="L147" s="351">
        <f t="shared" si="5"/>
        <v>46718.1</v>
      </c>
      <c r="M147" s="351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В)"),H147,"")))))*(1-$I147)*(1-'Категория(опт)'!$B$3)/(IF(AND('Категория(опт)'!$B$6="с НДС"),1,IF(AND('Категория(опт)'!$B$6="без НДС"),1.22,"")))</f>
        <v>23648.237999999998</v>
      </c>
    </row>
    <row r="148" spans="1:13">
      <c r="A148" s="349" t="s">
        <v>1764</v>
      </c>
      <c r="B148" s="349" t="s">
        <v>1511</v>
      </c>
      <c r="D148" s="361">
        <v>28603</v>
      </c>
      <c r="I148" s="589">
        <v>0.154</v>
      </c>
      <c r="J148" s="590">
        <v>96470</v>
      </c>
      <c r="K148" s="591">
        <v>0.505</v>
      </c>
      <c r="L148" s="351">
        <f t="shared" si="5"/>
        <v>47752.65</v>
      </c>
      <c r="M148" s="351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В)"),H148,"")))))*(1-$I148)*(1-'Категория(опт)'!$B$3)/(IF(AND('Категория(опт)'!$B$6="с НДС"),1,IF(AND('Категория(опт)'!$B$6="без НДС"),1.22,"")))</f>
        <v>24198.137999999999</v>
      </c>
    </row>
    <row r="149" spans="1:13">
      <c r="A149" s="349" t="s">
        <v>1765</v>
      </c>
      <c r="B149" s="349" t="s">
        <v>1512</v>
      </c>
      <c r="D149" s="361">
        <v>29254</v>
      </c>
      <c r="I149" s="589">
        <v>0.154</v>
      </c>
      <c r="J149" s="590">
        <v>98560</v>
      </c>
      <c r="K149" s="591">
        <v>0.505</v>
      </c>
      <c r="L149" s="351">
        <f t="shared" si="5"/>
        <v>48787.199999999997</v>
      </c>
      <c r="M149" s="351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В)"),H149,"")))))*(1-$I149)*(1-'Категория(опт)'!$B$3)/(IF(AND('Категория(опт)'!$B$6="с НДС"),1,IF(AND('Категория(опт)'!$B$6="без НДС"),1.22,"")))</f>
        <v>24748.883999999998</v>
      </c>
    </row>
    <row r="150" spans="1:13">
      <c r="A150" s="349" t="s">
        <v>1766</v>
      </c>
      <c r="B150" s="349" t="s">
        <v>1513</v>
      </c>
      <c r="D150" s="361">
        <v>29254</v>
      </c>
      <c r="I150" s="589">
        <v>0.154</v>
      </c>
      <c r="J150" s="590">
        <v>98560</v>
      </c>
      <c r="K150" s="591">
        <v>0.505</v>
      </c>
      <c r="L150" s="351">
        <f t="shared" si="5"/>
        <v>48787.199999999997</v>
      </c>
      <c r="M150" s="351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В)"),H150,"")))))*(1-$I150)*(1-'Категория(опт)'!$B$3)/(IF(AND('Категория(опт)'!$B$6="с НДС"),1,IF(AND('Категория(опт)'!$B$6="без НДС"),1.22,"")))</f>
        <v>24748.883999999998</v>
      </c>
    </row>
    <row r="151" spans="1:13">
      <c r="A151" s="349" t="s">
        <v>1767</v>
      </c>
      <c r="B151" s="349" t="s">
        <v>1514</v>
      </c>
      <c r="D151" s="361">
        <v>29904</v>
      </c>
      <c r="I151" s="589">
        <v>0.154</v>
      </c>
      <c r="J151" s="590">
        <v>100870</v>
      </c>
      <c r="K151" s="591">
        <v>0.505</v>
      </c>
      <c r="L151" s="351">
        <f t="shared" si="5"/>
        <v>49930.65</v>
      </c>
      <c r="M151" s="351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В)"),H151,"")))))*(1-$I151)*(1-'Категория(опт)'!$B$3)/(IF(AND('Категория(опт)'!$B$6="с НДС"),1,IF(AND('Категория(опт)'!$B$6="без НДС"),1.22,"")))</f>
        <v>25298.784</v>
      </c>
    </row>
    <row r="152" spans="1:13">
      <c r="A152" s="349" t="s">
        <v>1768</v>
      </c>
      <c r="B152" s="349" t="s">
        <v>1515</v>
      </c>
      <c r="D152" s="361">
        <v>30554</v>
      </c>
      <c r="I152" s="589">
        <v>0.154</v>
      </c>
      <c r="J152" s="590">
        <v>103070</v>
      </c>
      <c r="K152" s="591">
        <v>0.505</v>
      </c>
      <c r="L152" s="351">
        <f t="shared" si="5"/>
        <v>51019.65</v>
      </c>
      <c r="M152" s="351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В)"),H152,"")))))*(1-$I152)*(1-'Категория(опт)'!$B$3)/(IF(AND('Категория(опт)'!$B$6="с НДС"),1,IF(AND('Категория(опт)'!$B$6="без НДС"),1.22,"")))</f>
        <v>25848.683999999997</v>
      </c>
    </row>
    <row r="153" spans="1:13">
      <c r="A153" s="349" t="s">
        <v>1769</v>
      </c>
      <c r="B153" s="349" t="s">
        <v>1516</v>
      </c>
      <c r="D153" s="361">
        <v>31205</v>
      </c>
      <c r="I153" s="589">
        <v>0.154</v>
      </c>
      <c r="J153" s="590">
        <v>105380</v>
      </c>
      <c r="K153" s="591">
        <v>0.505</v>
      </c>
      <c r="L153" s="351">
        <f t="shared" si="5"/>
        <v>52163.1</v>
      </c>
      <c r="M153" s="351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В)"),H153,"")))))*(1-$I153)*(1-'Категория(опт)'!$B$3)/(IF(AND('Категория(опт)'!$B$6="с НДС"),1,IF(AND('Категория(опт)'!$B$6="без НДС"),1.22,"")))</f>
        <v>26399.43</v>
      </c>
    </row>
    <row r="154" spans="1:13">
      <c r="A154" s="349" t="s">
        <v>1770</v>
      </c>
      <c r="B154" s="349" t="s">
        <v>1517</v>
      </c>
      <c r="D154" s="361">
        <v>10532</v>
      </c>
      <c r="I154" s="589">
        <v>0.15</v>
      </c>
      <c r="J154" s="590">
        <v>28490</v>
      </c>
      <c r="K154" s="591">
        <v>0.45</v>
      </c>
      <c r="L154" s="351">
        <f t="shared" si="5"/>
        <v>15669.500000000002</v>
      </c>
      <c r="M154" s="351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В)"),H154,"")))))*(1-$I154)*(1-'Категория(опт)'!$B$3)/(IF(AND('Категория(опт)'!$B$6="с НДС"),1,IF(AND('Категория(опт)'!$B$6="без НДС"),1.22,"")))</f>
        <v>8952.1999999999989</v>
      </c>
    </row>
    <row r="155" spans="1:13">
      <c r="A155" s="349" t="s">
        <v>1771</v>
      </c>
      <c r="B155" s="349" t="s">
        <v>1518</v>
      </c>
      <c r="D155" s="361">
        <v>11464</v>
      </c>
      <c r="I155" s="589">
        <v>0.15</v>
      </c>
      <c r="J155" s="590">
        <v>30030</v>
      </c>
      <c r="K155" s="591">
        <v>0.45</v>
      </c>
      <c r="L155" s="351">
        <f t="shared" si="5"/>
        <v>16516.5</v>
      </c>
      <c r="M155" s="351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В)"),H155,"")))))*(1-$I155)*(1-'Категория(опт)'!$B$3)/(IF(AND('Категория(опт)'!$B$6="с НДС"),1,IF(AND('Категория(опт)'!$B$6="без НДС"),1.22,"")))</f>
        <v>9744.4</v>
      </c>
    </row>
    <row r="156" spans="1:13">
      <c r="A156" s="349" t="s">
        <v>1772</v>
      </c>
      <c r="B156" s="349" t="s">
        <v>1519</v>
      </c>
      <c r="D156" s="361">
        <v>11706</v>
      </c>
      <c r="I156" s="589">
        <v>0.15</v>
      </c>
      <c r="J156" s="590">
        <v>30580</v>
      </c>
      <c r="K156" s="591">
        <v>0.45</v>
      </c>
      <c r="L156" s="351">
        <f t="shared" si="5"/>
        <v>16819</v>
      </c>
      <c r="M156" s="351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В)"),H156,"")))))*(1-$I156)*(1-'Категория(опт)'!$B$3)/(IF(AND('Категория(опт)'!$B$6="с НДС"),1,IF(AND('Категория(опт)'!$B$6="без НДС"),1.22,"")))</f>
        <v>9950.1</v>
      </c>
    </row>
    <row r="157" spans="1:13">
      <c r="A157" s="349" t="s">
        <v>1773</v>
      </c>
      <c r="B157" s="349" t="s">
        <v>1520</v>
      </c>
      <c r="D157" s="361">
        <v>11996</v>
      </c>
      <c r="I157" s="589">
        <v>0.15</v>
      </c>
      <c r="J157" s="590">
        <v>31350</v>
      </c>
      <c r="K157" s="591">
        <v>0.45</v>
      </c>
      <c r="L157" s="351">
        <f t="shared" si="5"/>
        <v>17242.5</v>
      </c>
      <c r="M157" s="351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В)"),H157,"")))))*(1-$I157)*(1-'Категория(опт)'!$B$3)/(IF(AND('Категория(опт)'!$B$6="с НДС"),1,IF(AND('Категория(опт)'!$B$6="без НДС"),1.22,"")))</f>
        <v>10196.6</v>
      </c>
    </row>
    <row r="158" spans="1:13">
      <c r="A158" s="349" t="s">
        <v>1774</v>
      </c>
      <c r="B158" s="349" t="s">
        <v>1521</v>
      </c>
      <c r="D158" s="361">
        <v>12335</v>
      </c>
      <c r="I158" s="589">
        <v>0.15</v>
      </c>
      <c r="J158" s="590">
        <v>32230</v>
      </c>
      <c r="K158" s="591">
        <v>0.45</v>
      </c>
      <c r="L158" s="351">
        <f t="shared" si="5"/>
        <v>17726.5</v>
      </c>
      <c r="M158" s="351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В)"),H158,"")))))*(1-$I158)*(1-'Категория(опт)'!$B$3)/(IF(AND('Категория(опт)'!$B$6="с НДС"),1,IF(AND('Категория(опт)'!$B$6="без НДС"),1.22,"")))</f>
        <v>10484.75</v>
      </c>
    </row>
    <row r="159" spans="1:13">
      <c r="A159" s="349" t="s">
        <v>1775</v>
      </c>
      <c r="B159" s="349" t="s">
        <v>1522</v>
      </c>
      <c r="D159" s="361">
        <v>12780</v>
      </c>
      <c r="I159" s="589">
        <v>0.15</v>
      </c>
      <c r="J159" s="590">
        <v>34540</v>
      </c>
      <c r="K159" s="591">
        <v>0.45</v>
      </c>
      <c r="L159" s="351">
        <f t="shared" si="5"/>
        <v>18997</v>
      </c>
      <c r="M159" s="351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В)"),H159,"")))))*(1-$I159)*(1-'Категория(опт)'!$B$3)/(IF(AND('Категория(опт)'!$B$6="с НДС"),1,IF(AND('Категория(опт)'!$B$6="без НДС"),1.22,"")))</f>
        <v>10863</v>
      </c>
    </row>
    <row r="160" spans="1:13">
      <c r="A160" s="349" t="s">
        <v>1776</v>
      </c>
      <c r="B160" s="349" t="s">
        <v>1523</v>
      </c>
      <c r="D160" s="361">
        <v>13388</v>
      </c>
      <c r="I160" s="589">
        <v>0.15</v>
      </c>
      <c r="J160" s="590">
        <v>36190</v>
      </c>
      <c r="K160" s="591">
        <v>0.45</v>
      </c>
      <c r="L160" s="351">
        <f t="shared" si="5"/>
        <v>19904.5</v>
      </c>
      <c r="M160" s="351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В)"),H160,"")))))*(1-$I160)*(1-'Категория(опт)'!$B$3)/(IF(AND('Категория(опт)'!$B$6="с НДС"),1,IF(AND('Категория(опт)'!$B$6="без НДС"),1.22,"")))</f>
        <v>11379.8</v>
      </c>
    </row>
    <row r="161" spans="1:13">
      <c r="A161" s="349" t="s">
        <v>1777</v>
      </c>
      <c r="B161" s="349" t="s">
        <v>1524</v>
      </c>
      <c r="D161" s="361">
        <v>13669</v>
      </c>
      <c r="I161" s="589">
        <v>0.15</v>
      </c>
      <c r="J161" s="590">
        <v>36960</v>
      </c>
      <c r="K161" s="591">
        <v>0.45</v>
      </c>
      <c r="L161" s="351">
        <f t="shared" si="5"/>
        <v>20328</v>
      </c>
      <c r="M161" s="351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В)"),H161,"")))))*(1-$I161)*(1-'Категория(опт)'!$B$3)/(IF(AND('Категория(опт)'!$B$6="с НДС"),1,IF(AND('Категория(опт)'!$B$6="без НДС"),1.22,"")))</f>
        <v>11618.65</v>
      </c>
    </row>
    <row r="162" spans="1:13">
      <c r="A162" s="349" t="s">
        <v>1778</v>
      </c>
      <c r="B162" s="349" t="s">
        <v>1525</v>
      </c>
      <c r="D162" s="361">
        <v>13950</v>
      </c>
      <c r="I162" s="589">
        <v>0.15</v>
      </c>
      <c r="J162" s="590">
        <v>37730</v>
      </c>
      <c r="K162" s="591">
        <v>0.45</v>
      </c>
      <c r="L162" s="351">
        <f t="shared" si="5"/>
        <v>20751.5</v>
      </c>
      <c r="M162" s="351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В)"),H162,"")))))*(1-$I162)*(1-'Категория(опт)'!$B$3)/(IF(AND('Категория(опт)'!$B$6="с НДС"),1,IF(AND('Категория(опт)'!$B$6="без НДС"),1.22,"")))</f>
        <v>11857.5</v>
      </c>
    </row>
    <row r="163" spans="1:13">
      <c r="A163" s="349" t="s">
        <v>1779</v>
      </c>
      <c r="B163" s="349" t="s">
        <v>1526</v>
      </c>
      <c r="D163" s="361">
        <v>14324</v>
      </c>
      <c r="I163" s="589">
        <v>0.15</v>
      </c>
      <c r="J163" s="590">
        <v>38720</v>
      </c>
      <c r="K163" s="591">
        <v>0.45</v>
      </c>
      <c r="L163" s="351">
        <f t="shared" si="5"/>
        <v>21296</v>
      </c>
      <c r="M163" s="351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В)"),H163,"")))))*(1-$I163)*(1-'Категория(опт)'!$B$3)/(IF(AND('Категория(опт)'!$B$6="с НДС"),1,IF(AND('Категория(опт)'!$B$6="без НДС"),1.22,"")))</f>
        <v>12175.4</v>
      </c>
    </row>
    <row r="164" spans="1:13">
      <c r="A164" s="349" t="s">
        <v>1780</v>
      </c>
      <c r="B164" s="349" t="s">
        <v>1527</v>
      </c>
      <c r="D164" s="361">
        <v>17992</v>
      </c>
      <c r="I164" s="589">
        <v>0.15</v>
      </c>
      <c r="J164" s="590">
        <v>46420</v>
      </c>
      <c r="K164" s="591">
        <v>0.45</v>
      </c>
      <c r="L164" s="351">
        <f t="shared" si="5"/>
        <v>25531.000000000004</v>
      </c>
      <c r="M164" s="351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В)"),H164,"")))))*(1-$I164)*(1-'Категория(опт)'!$B$3)/(IF(AND('Категория(опт)'!$B$6="с НДС"),1,IF(AND('Категория(опт)'!$B$6="без НДС"),1.22,"")))</f>
        <v>15293.199999999999</v>
      </c>
    </row>
    <row r="165" spans="1:13">
      <c r="A165" s="349" t="s">
        <v>1781</v>
      </c>
      <c r="B165" s="349" t="s">
        <v>1528</v>
      </c>
      <c r="D165" s="361">
        <v>20198</v>
      </c>
      <c r="I165" s="589">
        <v>0.15</v>
      </c>
      <c r="J165" s="590">
        <v>52140</v>
      </c>
      <c r="K165" s="591">
        <v>0.45</v>
      </c>
      <c r="L165" s="351">
        <f t="shared" si="5"/>
        <v>28677.000000000004</v>
      </c>
      <c r="M165" s="351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В)"),H165,"")))))*(1-$I165)*(1-'Категория(опт)'!$B$3)/(IF(AND('Категория(опт)'!$B$6="с НДС"),1,IF(AND('Категория(опт)'!$B$6="без НДС"),1.22,"")))</f>
        <v>17168.3</v>
      </c>
    </row>
    <row r="166" spans="1:13">
      <c r="A166" s="349" t="s">
        <v>1782</v>
      </c>
      <c r="B166" s="349" t="s">
        <v>1529</v>
      </c>
      <c r="D166" s="361">
        <v>21473</v>
      </c>
      <c r="I166" s="589">
        <v>0.15</v>
      </c>
      <c r="J166" s="590">
        <v>55440</v>
      </c>
      <c r="K166" s="591">
        <v>0.45</v>
      </c>
      <c r="L166" s="351">
        <f t="shared" si="5"/>
        <v>30492.000000000004</v>
      </c>
      <c r="M166" s="351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В)"),H166,"")))))*(1-$I166)*(1-'Категория(опт)'!$B$3)/(IF(AND('Категория(опт)'!$B$6="с НДС"),1,IF(AND('Категория(опт)'!$B$6="без НДС"),1.22,"")))</f>
        <v>18252.05</v>
      </c>
    </row>
    <row r="167" spans="1:13">
      <c r="A167" s="349" t="s">
        <v>1783</v>
      </c>
      <c r="B167" s="349" t="s">
        <v>1530</v>
      </c>
      <c r="D167" s="361">
        <v>21914</v>
      </c>
      <c r="I167" s="589">
        <v>0.15</v>
      </c>
      <c r="J167" s="590">
        <v>56540</v>
      </c>
      <c r="K167" s="591">
        <v>0.45</v>
      </c>
      <c r="L167" s="351">
        <f t="shared" si="5"/>
        <v>31097.000000000004</v>
      </c>
      <c r="M167" s="351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В)"),H167,"")))))*(1-$I167)*(1-'Категория(опт)'!$B$3)/(IF(AND('Категория(опт)'!$B$6="с НДС"),1,IF(AND('Категория(опт)'!$B$6="без НДС"),1.22,"")))</f>
        <v>18626.899999999998</v>
      </c>
    </row>
    <row r="168" spans="1:13">
      <c r="A168" s="349" t="s">
        <v>1784</v>
      </c>
      <c r="B168" s="349" t="s">
        <v>1531</v>
      </c>
      <c r="D168" s="361">
        <v>23581</v>
      </c>
      <c r="I168" s="589">
        <v>0.15</v>
      </c>
      <c r="J168" s="590">
        <v>60830</v>
      </c>
      <c r="K168" s="591">
        <v>0.45</v>
      </c>
      <c r="L168" s="351">
        <f t="shared" si="5"/>
        <v>33456.5</v>
      </c>
      <c r="M168" s="351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В)"),H168,"")))))*(1-$I168)*(1-'Категория(опт)'!$B$3)/(IF(AND('Категория(опт)'!$B$6="с НДС"),1,IF(AND('Категория(опт)'!$B$6="без НДС"),1.22,"")))</f>
        <v>20043.849999999999</v>
      </c>
    </row>
    <row r="169" spans="1:13">
      <c r="A169" s="349" t="s">
        <v>1785</v>
      </c>
      <c r="B169" s="349" t="s">
        <v>1532</v>
      </c>
      <c r="D169" s="361">
        <v>19855</v>
      </c>
      <c r="I169" s="589">
        <v>0.15</v>
      </c>
      <c r="J169" s="590">
        <v>51260</v>
      </c>
      <c r="K169" s="591">
        <v>0.45</v>
      </c>
      <c r="L169" s="351">
        <f t="shared" si="5"/>
        <v>28193.000000000004</v>
      </c>
      <c r="M169" s="351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В)"),H169,"")))))*(1-$I169)*(1-'Категория(опт)'!$B$3)/(IF(AND('Категория(опт)'!$B$6="с НДС"),1,IF(AND('Категория(опт)'!$B$6="без НДС"),1.22,"")))</f>
        <v>16876.75</v>
      </c>
    </row>
    <row r="170" spans="1:13">
      <c r="A170" s="349" t="s">
        <v>1786</v>
      </c>
      <c r="B170" s="349" t="s">
        <v>1533</v>
      </c>
      <c r="D170" s="361">
        <v>22159</v>
      </c>
      <c r="I170" s="589">
        <v>0.15</v>
      </c>
      <c r="J170" s="590">
        <v>57200</v>
      </c>
      <c r="K170" s="591">
        <v>0.45</v>
      </c>
      <c r="L170" s="351">
        <f t="shared" si="5"/>
        <v>31460.000000000004</v>
      </c>
      <c r="M170" s="351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В)"),H170,"")))))*(1-$I170)*(1-'Категория(опт)'!$B$3)/(IF(AND('Категория(опт)'!$B$6="с НДС"),1,IF(AND('Категория(опт)'!$B$6="без НДС"),1.22,"")))</f>
        <v>18835.149999999998</v>
      </c>
    </row>
    <row r="171" spans="1:13">
      <c r="A171" s="349" t="s">
        <v>1787</v>
      </c>
      <c r="B171" s="349" t="s">
        <v>1534</v>
      </c>
      <c r="D171" s="361">
        <v>23483</v>
      </c>
      <c r="I171" s="589">
        <v>0.15</v>
      </c>
      <c r="J171" s="590">
        <v>60610</v>
      </c>
      <c r="K171" s="591">
        <v>0.45</v>
      </c>
      <c r="L171" s="351">
        <f t="shared" si="5"/>
        <v>33335.5</v>
      </c>
      <c r="M171" s="351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В)"),H171,"")))))*(1-$I171)*(1-'Категория(опт)'!$B$3)/(IF(AND('Категория(опт)'!$B$6="с НДС"),1,IF(AND('Категория(опт)'!$B$6="без НДС"),1.22,"")))</f>
        <v>19960.55</v>
      </c>
    </row>
    <row r="172" spans="1:13">
      <c r="A172" s="349" t="s">
        <v>1788</v>
      </c>
      <c r="B172" s="349" t="s">
        <v>1535</v>
      </c>
      <c r="D172" s="361">
        <v>24023</v>
      </c>
      <c r="I172" s="589">
        <v>0.15</v>
      </c>
      <c r="J172" s="590">
        <v>62040</v>
      </c>
      <c r="K172" s="591">
        <v>0.45</v>
      </c>
      <c r="L172" s="351">
        <f t="shared" si="5"/>
        <v>34122</v>
      </c>
      <c r="M172" s="351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В)"),H172,"")))))*(1-$I172)*(1-'Категория(опт)'!$B$3)/(IF(AND('Категория(опт)'!$B$6="с НДС"),1,IF(AND('Категория(опт)'!$B$6="без НДС"),1.22,"")))</f>
        <v>20419.55</v>
      </c>
    </row>
    <row r="173" spans="1:13">
      <c r="A173" s="349" t="s">
        <v>1789</v>
      </c>
      <c r="B173" s="349" t="s">
        <v>1536</v>
      </c>
      <c r="D173" s="361">
        <v>25689</v>
      </c>
      <c r="I173" s="589">
        <v>0.15</v>
      </c>
      <c r="J173" s="590">
        <v>66330</v>
      </c>
      <c r="K173" s="591">
        <v>0.45</v>
      </c>
      <c r="L173" s="351">
        <f t="shared" si="5"/>
        <v>36481.5</v>
      </c>
      <c r="M173" s="351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В)"),H173,"")))))*(1-$I173)*(1-'Категория(опт)'!$B$3)/(IF(AND('Категория(опт)'!$B$6="с НДС"),1,IF(AND('Категория(опт)'!$B$6="без НДС"),1.22,"")))</f>
        <v>21835.649999999998</v>
      </c>
    </row>
    <row r="174" spans="1:13">
      <c r="A174" s="349" t="s">
        <v>1790</v>
      </c>
      <c r="B174" s="349" t="s">
        <v>1537</v>
      </c>
      <c r="D174" s="361">
        <v>15954</v>
      </c>
      <c r="I174" s="589">
        <v>0.15</v>
      </c>
      <c r="J174" s="590">
        <v>34320</v>
      </c>
      <c r="K174" s="591">
        <v>0.21</v>
      </c>
      <c r="L174" s="351">
        <f t="shared" si="5"/>
        <v>27112.800000000003</v>
      </c>
      <c r="M174" s="351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В)"),H174,"")))))*(1-$I174)*(1-'Категория(опт)'!$B$3)/(IF(AND('Категория(опт)'!$B$6="с НДС"),1,IF(AND('Категория(опт)'!$B$6="без НДС"),1.22,"")))</f>
        <v>13560.9</v>
      </c>
    </row>
    <row r="175" spans="1:13">
      <c r="A175" s="349" t="s">
        <v>1791</v>
      </c>
      <c r="B175" s="349" t="s">
        <v>1538</v>
      </c>
      <c r="D175" s="361">
        <v>18101</v>
      </c>
      <c r="I175" s="589">
        <v>0.15</v>
      </c>
      <c r="J175" s="590">
        <v>38940</v>
      </c>
      <c r="K175" s="591">
        <v>0.21</v>
      </c>
      <c r="L175" s="351">
        <f t="shared" si="5"/>
        <v>30762.600000000002</v>
      </c>
      <c r="M175" s="351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В)"),H175,"")))))*(1-$I175)*(1-'Категория(опт)'!$B$3)/(IF(AND('Категория(опт)'!$B$6="с НДС"),1,IF(AND('Категория(опт)'!$B$6="без НДС"),1.22,"")))</f>
        <v>15385.85</v>
      </c>
    </row>
    <row r="176" spans="1:13">
      <c r="A176" s="349" t="s">
        <v>1792</v>
      </c>
      <c r="B176" s="349" t="s">
        <v>1539</v>
      </c>
      <c r="D176" s="361">
        <v>19124</v>
      </c>
      <c r="I176" s="589">
        <v>0.15</v>
      </c>
      <c r="J176" s="590">
        <v>41140</v>
      </c>
      <c r="K176" s="591">
        <v>0.21</v>
      </c>
      <c r="L176" s="351">
        <f t="shared" si="5"/>
        <v>32500.600000000002</v>
      </c>
      <c r="M176" s="351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В)"),H176,"")))))*(1-$I176)*(1-'Категория(опт)'!$B$3)/(IF(AND('Категория(опт)'!$B$6="с НДС"),1,IF(AND('Категория(опт)'!$B$6="без НДС"),1.22,"")))</f>
        <v>16255.4</v>
      </c>
    </row>
    <row r="177" spans="1:13">
      <c r="A177" s="349" t="s">
        <v>1793</v>
      </c>
      <c r="B177" s="349" t="s">
        <v>1540</v>
      </c>
      <c r="D177" s="361">
        <v>20197</v>
      </c>
      <c r="I177" s="589">
        <v>0.15</v>
      </c>
      <c r="J177" s="590">
        <v>43450</v>
      </c>
      <c r="K177" s="591">
        <v>0.21</v>
      </c>
      <c r="L177" s="351">
        <f t="shared" si="5"/>
        <v>34325.5</v>
      </c>
      <c r="M177" s="351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В)"),H177,"")))))*(1-$I177)*(1-'Категория(опт)'!$B$3)/(IF(AND('Категория(опт)'!$B$6="с НДС"),1,IF(AND('Категория(опт)'!$B$6="без НДС"),1.22,"")))</f>
        <v>17167.45</v>
      </c>
    </row>
    <row r="178" spans="1:13">
      <c r="A178" s="349" t="s">
        <v>1794</v>
      </c>
      <c r="B178" s="349" t="s">
        <v>1541</v>
      </c>
      <c r="D178" s="361">
        <v>21016</v>
      </c>
      <c r="I178" s="589">
        <v>0.15</v>
      </c>
      <c r="J178" s="590">
        <v>45210</v>
      </c>
      <c r="K178" s="591">
        <v>0.21</v>
      </c>
      <c r="L178" s="351">
        <f t="shared" si="5"/>
        <v>35715.9</v>
      </c>
      <c r="M178" s="351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В)"),H178,"")))))*(1-$I178)*(1-'Категория(опт)'!$B$3)/(IF(AND('Категория(опт)'!$B$6="с НДС"),1,IF(AND('Категория(опт)'!$B$6="без НДС"),1.22,"")))</f>
        <v>17863.599999999999</v>
      </c>
    </row>
    <row r="179" spans="1:13">
      <c r="A179" s="349" t="s">
        <v>1795</v>
      </c>
      <c r="B179" s="349" t="s">
        <v>1542</v>
      </c>
      <c r="D179" s="361">
        <v>22090</v>
      </c>
      <c r="I179" s="589">
        <v>0.15</v>
      </c>
      <c r="J179" s="590">
        <v>47520</v>
      </c>
      <c r="K179" s="591">
        <v>0.21</v>
      </c>
      <c r="L179" s="351">
        <f t="shared" si="5"/>
        <v>37540.800000000003</v>
      </c>
      <c r="M179" s="351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В)"),H179,"")))))*(1-$I179)*(1-'Категория(опт)'!$B$3)/(IF(AND('Категория(опт)'!$B$6="с НДС"),1,IF(AND('Категория(опт)'!$B$6="без НДС"),1.22,"")))</f>
        <v>18776.5</v>
      </c>
    </row>
    <row r="180" spans="1:13">
      <c r="A180" s="349" t="s">
        <v>1796</v>
      </c>
      <c r="B180" s="349" t="s">
        <v>1543</v>
      </c>
      <c r="D180" s="361">
        <v>18715</v>
      </c>
      <c r="I180" s="589">
        <v>0.15</v>
      </c>
      <c r="J180" s="590">
        <v>40260</v>
      </c>
      <c r="K180" s="591">
        <v>0.21</v>
      </c>
      <c r="L180" s="351">
        <f t="shared" si="5"/>
        <v>31805.4</v>
      </c>
      <c r="M180" s="351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В)"),H180,"")))))*(1-$I180)*(1-'Категория(опт)'!$B$3)/(IF(AND('Категория(опт)'!$B$6="с НДС"),1,IF(AND('Категория(опт)'!$B$6="без НДС"),1.22,"")))</f>
        <v>15907.75</v>
      </c>
    </row>
    <row r="181" spans="1:13">
      <c r="A181" s="349" t="s">
        <v>1797</v>
      </c>
      <c r="B181" s="349" t="s">
        <v>1544</v>
      </c>
      <c r="D181" s="361">
        <v>20965</v>
      </c>
      <c r="I181" s="589">
        <v>0.15</v>
      </c>
      <c r="J181" s="590">
        <v>45100</v>
      </c>
      <c r="K181" s="591">
        <v>0.21</v>
      </c>
      <c r="L181" s="351">
        <f t="shared" si="5"/>
        <v>35629</v>
      </c>
      <c r="M181" s="351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В)"),H181,"")))))*(1-$I181)*(1-'Категория(опт)'!$B$3)/(IF(AND('Категория(опт)'!$B$6="с НДС"),1,IF(AND('Категория(опт)'!$B$6="без НДС"),1.22,"")))</f>
        <v>17820.25</v>
      </c>
    </row>
    <row r="182" spans="1:13">
      <c r="A182" s="349" t="s">
        <v>1798</v>
      </c>
      <c r="B182" s="349" t="s">
        <v>1545</v>
      </c>
      <c r="D182" s="361">
        <v>21527</v>
      </c>
      <c r="I182" s="589">
        <v>0.15</v>
      </c>
      <c r="J182" s="590">
        <v>46310</v>
      </c>
      <c r="K182" s="591">
        <v>0.21</v>
      </c>
      <c r="L182" s="351">
        <f t="shared" ref="L182:L241" si="6">J182*(1-K182)</f>
        <v>36584.9</v>
      </c>
      <c r="M182" s="351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В)"),H182,"")))))*(1-$I182)*(1-'Категория(опт)'!$B$3)/(IF(AND('Категория(опт)'!$B$6="с НДС"),1,IF(AND('Категория(опт)'!$B$6="без НДС"),1.22,"")))</f>
        <v>18297.95</v>
      </c>
    </row>
    <row r="183" spans="1:13">
      <c r="A183" s="349" t="s">
        <v>1799</v>
      </c>
      <c r="B183" s="349" t="s">
        <v>1546</v>
      </c>
      <c r="D183" s="361">
        <v>22601</v>
      </c>
      <c r="I183" s="589">
        <v>0.15</v>
      </c>
      <c r="J183" s="590">
        <v>48620</v>
      </c>
      <c r="K183" s="591">
        <v>0.21</v>
      </c>
      <c r="L183" s="351">
        <f t="shared" si="6"/>
        <v>38409.800000000003</v>
      </c>
      <c r="M183" s="351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В)"),H183,"")))))*(1-$I183)*(1-'Категория(опт)'!$B$3)/(IF(AND('Категория(опт)'!$B$6="с НДС"),1,IF(AND('Категория(опт)'!$B$6="без НДС"),1.22,"")))</f>
        <v>19210.849999999999</v>
      </c>
    </row>
    <row r="184" spans="1:13">
      <c r="A184" s="349" t="s">
        <v>1800</v>
      </c>
      <c r="B184" s="349" t="s">
        <v>1547</v>
      </c>
      <c r="D184" s="361">
        <v>23572</v>
      </c>
      <c r="I184" s="589">
        <v>0.15</v>
      </c>
      <c r="J184" s="590">
        <v>50710</v>
      </c>
      <c r="K184" s="591">
        <v>0.21</v>
      </c>
      <c r="L184" s="351">
        <f t="shared" si="6"/>
        <v>40060.9</v>
      </c>
      <c r="M184" s="351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В)"),H184,"")))))*(1-$I184)*(1-'Категория(опт)'!$B$3)/(IF(AND('Категория(опт)'!$B$6="с НДС"),1,IF(AND('Категория(опт)'!$B$6="без НДС"),1.22,"")))</f>
        <v>20036.2</v>
      </c>
    </row>
    <row r="185" spans="1:13">
      <c r="A185" s="349" t="s">
        <v>1801</v>
      </c>
      <c r="B185" s="349" t="s">
        <v>1548</v>
      </c>
      <c r="D185" s="361">
        <v>24493</v>
      </c>
      <c r="I185" s="589">
        <v>0.15</v>
      </c>
      <c r="J185" s="590">
        <v>52690</v>
      </c>
      <c r="K185" s="591">
        <v>0.21</v>
      </c>
      <c r="L185" s="351">
        <f t="shared" si="6"/>
        <v>41625.1</v>
      </c>
      <c r="M185" s="351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В)"),H185,"")))))*(1-$I185)*(1-'Категория(опт)'!$B$3)/(IF(AND('Категория(опт)'!$B$6="с НДС"),1,IF(AND('Категория(опт)'!$B$6="без НДС"),1.22,"")))</f>
        <v>20819.05</v>
      </c>
    </row>
    <row r="186" spans="1:13">
      <c r="A186" s="349" t="s">
        <v>1802</v>
      </c>
      <c r="B186" s="349" t="s">
        <v>1549</v>
      </c>
      <c r="D186" s="361">
        <v>24221</v>
      </c>
      <c r="I186" s="589">
        <v>0.15</v>
      </c>
      <c r="J186" s="590">
        <v>49500</v>
      </c>
      <c r="K186" s="591">
        <v>0.21</v>
      </c>
      <c r="L186" s="351">
        <f t="shared" si="6"/>
        <v>39105</v>
      </c>
      <c r="M186" s="351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В)"),H186,"")))))*(1-$I186)*(1-'Категория(опт)'!$B$3)/(IF(AND('Категория(опт)'!$B$6="с НДС"),1,IF(AND('Категория(опт)'!$B$6="без НДС"),1.22,"")))</f>
        <v>20587.849999999999</v>
      </c>
    </row>
    <row r="187" spans="1:13">
      <c r="A187" s="349" t="s">
        <v>1803</v>
      </c>
      <c r="B187" s="349" t="s">
        <v>1550</v>
      </c>
      <c r="D187" s="361">
        <v>26589</v>
      </c>
      <c r="I187" s="589">
        <v>0.15</v>
      </c>
      <c r="J187" s="590">
        <v>54340</v>
      </c>
      <c r="K187" s="591">
        <v>0.21</v>
      </c>
      <c r="L187" s="351">
        <f t="shared" si="6"/>
        <v>42928.6</v>
      </c>
      <c r="M187" s="351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В)"),H187,"")))))*(1-$I187)*(1-'Категория(опт)'!$B$3)/(IF(AND('Категория(опт)'!$B$6="с НДС"),1,IF(AND('Категория(опт)'!$B$6="без НДС"),1.22,"")))</f>
        <v>22600.649999999998</v>
      </c>
    </row>
    <row r="188" spans="1:13">
      <c r="A188" s="349" t="s">
        <v>1804</v>
      </c>
      <c r="B188" s="349" t="s">
        <v>1551</v>
      </c>
      <c r="D188" s="361">
        <v>27289</v>
      </c>
      <c r="I188" s="589">
        <v>0.15</v>
      </c>
      <c r="J188" s="590">
        <v>55770</v>
      </c>
      <c r="K188" s="591">
        <v>0.21</v>
      </c>
      <c r="L188" s="351">
        <f t="shared" si="6"/>
        <v>44058.3</v>
      </c>
      <c r="M188" s="351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В)"),H188,"")))))*(1-$I188)*(1-'Категория(опт)'!$B$3)/(IF(AND('Категория(опт)'!$B$6="с НДС"),1,IF(AND('Категория(опт)'!$B$6="без НДС"),1.22,"")))</f>
        <v>23195.649999999998</v>
      </c>
    </row>
    <row r="189" spans="1:13">
      <c r="A189" s="349" t="s">
        <v>1805</v>
      </c>
      <c r="B189" s="349" t="s">
        <v>1552</v>
      </c>
      <c r="D189" s="361">
        <v>28904</v>
      </c>
      <c r="I189" s="589">
        <v>0.15</v>
      </c>
      <c r="J189" s="590">
        <v>59070</v>
      </c>
      <c r="K189" s="591">
        <v>0.21</v>
      </c>
      <c r="L189" s="351">
        <f t="shared" si="6"/>
        <v>46665.3</v>
      </c>
      <c r="M189" s="351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В)"),H189,"")))))*(1-$I189)*(1-'Категория(опт)'!$B$3)/(IF(AND('Категория(опт)'!$B$6="с НДС"),1,IF(AND('Категория(опт)'!$B$6="без НДС"),1.22,"")))</f>
        <v>24568.399999999998</v>
      </c>
    </row>
    <row r="190" spans="1:13">
      <c r="A190" s="349" t="s">
        <v>1806</v>
      </c>
      <c r="B190" s="349" t="s">
        <v>1553</v>
      </c>
      <c r="D190" s="361">
        <v>29765</v>
      </c>
      <c r="I190" s="589">
        <v>0.15</v>
      </c>
      <c r="J190" s="590">
        <v>60830</v>
      </c>
      <c r="K190" s="591">
        <v>0.21</v>
      </c>
      <c r="L190" s="351">
        <f t="shared" si="6"/>
        <v>48055.700000000004</v>
      </c>
      <c r="M190" s="351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В)"),H190,"")))))*(1-$I190)*(1-'Категория(опт)'!$B$3)/(IF(AND('Категория(опт)'!$B$6="с НДС"),1,IF(AND('Категория(опт)'!$B$6="без НДС"),1.22,"")))</f>
        <v>25300.25</v>
      </c>
    </row>
    <row r="191" spans="1:13">
      <c r="A191" s="349" t="s">
        <v>1807</v>
      </c>
      <c r="B191" s="349" t="s">
        <v>1554</v>
      </c>
      <c r="D191" s="361">
        <v>30680</v>
      </c>
      <c r="I191" s="589">
        <v>0.15</v>
      </c>
      <c r="J191" s="590">
        <v>62700</v>
      </c>
      <c r="K191" s="591">
        <v>0.21</v>
      </c>
      <c r="L191" s="351">
        <f t="shared" si="6"/>
        <v>49533</v>
      </c>
      <c r="M191" s="351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В)"),H191,"")))))*(1-$I191)*(1-'Категория(опт)'!$B$3)/(IF(AND('Категория(опт)'!$B$6="с НДС"),1,IF(AND('Категория(опт)'!$B$6="без НДС"),1.22,"")))</f>
        <v>26078</v>
      </c>
    </row>
    <row r="192" spans="1:13">
      <c r="A192" s="349" t="s">
        <v>1808</v>
      </c>
      <c r="B192" s="349" t="s">
        <v>1555</v>
      </c>
      <c r="D192" s="361">
        <v>26832</v>
      </c>
      <c r="I192" s="589">
        <v>0.15</v>
      </c>
      <c r="J192" s="590">
        <v>55660</v>
      </c>
      <c r="K192" s="591">
        <v>0.21</v>
      </c>
      <c r="L192" s="351">
        <f t="shared" si="6"/>
        <v>43971.4</v>
      </c>
      <c r="M192" s="351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В)"),H192,"")))))*(1-$I192)*(1-'Категория(опт)'!$B$3)/(IF(AND('Категория(опт)'!$B$6="с НДС"),1,IF(AND('Категория(опт)'!$B$6="без НДС"),1.22,"")))</f>
        <v>22807.200000000001</v>
      </c>
    </row>
    <row r="193" spans="1:13">
      <c r="A193" s="349" t="s">
        <v>1809</v>
      </c>
      <c r="B193" s="349" t="s">
        <v>1556</v>
      </c>
      <c r="D193" s="361">
        <v>29165</v>
      </c>
      <c r="I193" s="589">
        <v>0.15</v>
      </c>
      <c r="J193" s="590">
        <v>60500</v>
      </c>
      <c r="K193" s="591">
        <v>0.21</v>
      </c>
      <c r="L193" s="351">
        <f t="shared" si="6"/>
        <v>47795</v>
      </c>
      <c r="M193" s="351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В)"),H193,"")))))*(1-$I193)*(1-'Категория(опт)'!$B$3)/(IF(AND('Категория(опт)'!$B$6="с НДС"),1,IF(AND('Категория(опт)'!$B$6="без НДС"),1.22,"")))</f>
        <v>24790.25</v>
      </c>
    </row>
    <row r="194" spans="1:13">
      <c r="A194" s="349" t="s">
        <v>1810</v>
      </c>
      <c r="B194" s="349" t="s">
        <v>1557</v>
      </c>
      <c r="D194" s="361">
        <v>29695</v>
      </c>
      <c r="I194" s="589">
        <v>0.15</v>
      </c>
      <c r="J194" s="590">
        <v>61600</v>
      </c>
      <c r="K194" s="591">
        <v>0.21</v>
      </c>
      <c r="L194" s="351">
        <f t="shared" si="6"/>
        <v>48664</v>
      </c>
      <c r="M194" s="351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В)"),H194,"")))))*(1-$I194)*(1-'Категория(опт)'!$B$3)/(IF(AND('Категория(опт)'!$B$6="с НДС"),1,IF(AND('Категория(опт)'!$B$6="без НДС"),1.22,"")))</f>
        <v>25240.75</v>
      </c>
    </row>
    <row r="195" spans="1:13">
      <c r="A195" s="349" t="s">
        <v>1811</v>
      </c>
      <c r="B195" s="349" t="s">
        <v>1558</v>
      </c>
      <c r="D195" s="361">
        <v>31127</v>
      </c>
      <c r="I195" s="589">
        <v>0.15</v>
      </c>
      <c r="J195" s="590">
        <v>64570</v>
      </c>
      <c r="K195" s="591">
        <v>0.21</v>
      </c>
      <c r="L195" s="351">
        <f t="shared" si="6"/>
        <v>51010.3</v>
      </c>
      <c r="M195" s="351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В)"),H195,"")))))*(1-$I195)*(1-'Категория(опт)'!$B$3)/(IF(AND('Категория(опт)'!$B$6="с НДС"),1,IF(AND('Категория(опт)'!$B$6="без НДС"),1.22,"")))</f>
        <v>26457.95</v>
      </c>
    </row>
    <row r="196" spans="1:13">
      <c r="A196" s="349" t="s">
        <v>1812</v>
      </c>
      <c r="B196" s="349" t="s">
        <v>1559</v>
      </c>
      <c r="D196" s="361">
        <v>31816</v>
      </c>
      <c r="I196" s="589">
        <v>0.15</v>
      </c>
      <c r="J196" s="590">
        <v>66000</v>
      </c>
      <c r="K196" s="591">
        <v>0.21</v>
      </c>
      <c r="L196" s="351">
        <f t="shared" si="6"/>
        <v>52140</v>
      </c>
      <c r="M196" s="351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В)"),H196,"")))))*(1-$I196)*(1-'Категория(опт)'!$B$3)/(IF(AND('Категория(опт)'!$B$6="с НДС"),1,IF(AND('Категория(опт)'!$B$6="без НДС"),1.22,"")))</f>
        <v>27043.599999999999</v>
      </c>
    </row>
    <row r="197" spans="1:13">
      <c r="A197" s="349" t="s">
        <v>1813</v>
      </c>
      <c r="B197" s="349" t="s">
        <v>1560</v>
      </c>
      <c r="D197" s="361">
        <v>32771</v>
      </c>
      <c r="I197" s="589">
        <v>0.15</v>
      </c>
      <c r="J197" s="590">
        <v>67980</v>
      </c>
      <c r="K197" s="591">
        <v>0.21</v>
      </c>
      <c r="L197" s="351">
        <f t="shared" si="6"/>
        <v>53704.200000000004</v>
      </c>
      <c r="M197" s="351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В)"),H197,"")))))*(1-$I197)*(1-'Категория(опт)'!$B$3)/(IF(AND('Категория(опт)'!$B$6="с НДС"),1,IF(AND('Категория(опт)'!$B$6="без НДС"),1.22,"")))</f>
        <v>27855.35</v>
      </c>
    </row>
    <row r="198" spans="1:13">
      <c r="A198" s="349" t="s">
        <v>1814</v>
      </c>
      <c r="B198" s="349" t="s">
        <v>1561</v>
      </c>
      <c r="D198" s="361">
        <v>14469</v>
      </c>
      <c r="I198" s="589">
        <v>0.154</v>
      </c>
      <c r="J198" s="590">
        <v>47190</v>
      </c>
      <c r="K198" s="591">
        <v>0.55000000000000004</v>
      </c>
      <c r="L198" s="351">
        <f t="shared" si="6"/>
        <v>21235.499999999996</v>
      </c>
      <c r="M198" s="351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В)"),H198,"")))))*(1-$I198)*(1-'Категория(опт)'!$B$3)/(IF(AND('Категория(опт)'!$B$6="с НДС"),1,IF(AND('Категория(опт)'!$B$6="без НДС"),1.22,"")))</f>
        <v>12240.773999999999</v>
      </c>
    </row>
    <row r="199" spans="1:13">
      <c r="A199" s="349" t="s">
        <v>1815</v>
      </c>
      <c r="B199" s="349" t="s">
        <v>1562</v>
      </c>
      <c r="D199" s="361">
        <v>16584</v>
      </c>
      <c r="I199" s="589">
        <v>0.154</v>
      </c>
      <c r="J199" s="590">
        <v>54006</v>
      </c>
      <c r="K199" s="591">
        <v>0.55000000000000004</v>
      </c>
      <c r="L199" s="351">
        <f t="shared" si="6"/>
        <v>24302.699999999997</v>
      </c>
      <c r="M199" s="351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В)"),H199,"")))))*(1-$I199)*(1-'Категория(опт)'!$B$3)/(IF(AND('Категория(опт)'!$B$6="с НДС"),1,IF(AND('Категория(опт)'!$B$6="без НДС"),1.22,"")))</f>
        <v>14030.064</v>
      </c>
    </row>
    <row r="200" spans="1:13">
      <c r="A200" s="349" t="s">
        <v>1816</v>
      </c>
      <c r="B200" s="349" t="s">
        <v>1563</v>
      </c>
      <c r="D200" s="361">
        <v>17642</v>
      </c>
      <c r="I200" s="589">
        <v>0.154</v>
      </c>
      <c r="J200" s="590">
        <v>57572</v>
      </c>
      <c r="K200" s="591">
        <v>0.55000000000000004</v>
      </c>
      <c r="L200" s="351">
        <f t="shared" si="6"/>
        <v>25907.399999999998</v>
      </c>
      <c r="M200" s="351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В)"),H200,"")))))*(1-$I200)*(1-'Категория(опт)'!$B$3)/(IF(AND('Категория(опт)'!$B$6="с НДС"),1,IF(AND('Категория(опт)'!$B$6="без НДС"),1.22,"")))</f>
        <v>14925.132</v>
      </c>
    </row>
    <row r="201" spans="1:13">
      <c r="A201" s="349" t="s">
        <v>1817</v>
      </c>
      <c r="B201" s="349" t="s">
        <v>1564</v>
      </c>
      <c r="D201" s="361">
        <v>18700</v>
      </c>
      <c r="I201" s="589">
        <v>0.154</v>
      </c>
      <c r="J201" s="590">
        <v>60928</v>
      </c>
      <c r="K201" s="591">
        <v>0.55000000000000004</v>
      </c>
      <c r="L201" s="351">
        <f t="shared" si="6"/>
        <v>27417.599999999999</v>
      </c>
      <c r="M201" s="351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В)"),H201,"")))))*(1-$I201)*(1-'Категория(опт)'!$B$3)/(IF(AND('Категория(опт)'!$B$6="с НДС"),1,IF(AND('Категория(опт)'!$B$6="без НДС"),1.22,"")))</f>
        <v>15820.199999999999</v>
      </c>
    </row>
    <row r="202" spans="1:13">
      <c r="A202" s="349" t="s">
        <v>1818</v>
      </c>
      <c r="B202" s="349" t="s">
        <v>1565</v>
      </c>
      <c r="D202" s="361">
        <v>19757</v>
      </c>
      <c r="I202" s="589">
        <v>0.154</v>
      </c>
      <c r="J202" s="590">
        <v>64388</v>
      </c>
      <c r="K202" s="591">
        <v>0.55000000000000004</v>
      </c>
      <c r="L202" s="351">
        <f t="shared" si="6"/>
        <v>28974.6</v>
      </c>
      <c r="M202" s="351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В)"),H202,"")))))*(1-$I202)*(1-'Категория(опт)'!$B$3)/(IF(AND('Категория(опт)'!$B$6="с НДС"),1,IF(AND('Категория(опт)'!$B$6="без НДС"),1.22,"")))</f>
        <v>16714.421999999999</v>
      </c>
    </row>
    <row r="203" spans="1:13">
      <c r="A203" s="349" t="s">
        <v>1819</v>
      </c>
      <c r="B203" s="349" t="s">
        <v>1566</v>
      </c>
      <c r="D203" s="361">
        <v>16055</v>
      </c>
      <c r="I203" s="589">
        <v>0.154</v>
      </c>
      <c r="J203" s="590">
        <v>57695</v>
      </c>
      <c r="K203" s="591">
        <v>0.55000000000000004</v>
      </c>
      <c r="L203" s="351">
        <f t="shared" si="6"/>
        <v>25962.749999999996</v>
      </c>
      <c r="M203" s="351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В)"),H203,"")))))*(1-$I203)*(1-'Категория(опт)'!$B$3)/(IF(AND('Категория(опт)'!$B$6="с НДС"),1,IF(AND('Категория(опт)'!$B$6="без НДС"),1.22,"")))</f>
        <v>13582.529999999999</v>
      </c>
    </row>
    <row r="204" spans="1:13">
      <c r="A204" s="349" t="s">
        <v>1820</v>
      </c>
      <c r="B204" s="349" t="s">
        <v>1567</v>
      </c>
      <c r="D204" s="361">
        <v>18700</v>
      </c>
      <c r="I204" s="589">
        <v>0.154</v>
      </c>
      <c r="J204" s="590">
        <v>67292</v>
      </c>
      <c r="K204" s="591">
        <v>0.55000000000000004</v>
      </c>
      <c r="L204" s="351">
        <f t="shared" si="6"/>
        <v>30281.399999999998</v>
      </c>
      <c r="M204" s="351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В)"),H204,"")))))*(1-$I204)*(1-'Категория(опт)'!$B$3)/(IF(AND('Категория(опт)'!$B$6="с НДС"),1,IF(AND('Категория(опт)'!$B$6="без НДС"),1.22,"")))</f>
        <v>15820.199999999999</v>
      </c>
    </row>
    <row r="205" spans="1:13">
      <c r="A205" s="349" t="s">
        <v>1821</v>
      </c>
      <c r="B205" s="349" t="s">
        <v>1568</v>
      </c>
      <c r="D205" s="361">
        <v>19757</v>
      </c>
      <c r="I205" s="589">
        <v>0.154</v>
      </c>
      <c r="J205" s="590">
        <v>70992</v>
      </c>
      <c r="K205" s="591">
        <v>0.55000000000000004</v>
      </c>
      <c r="L205" s="351">
        <f t="shared" si="6"/>
        <v>31946.399999999998</v>
      </c>
      <c r="M205" s="351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В)"),H205,"")))))*(1-$I205)*(1-'Категория(опт)'!$B$3)/(IF(AND('Категория(опт)'!$B$6="с НДС"),1,IF(AND('Категория(опт)'!$B$6="без НДС"),1.22,"")))</f>
        <v>16714.421999999999</v>
      </c>
    </row>
    <row r="206" spans="1:13">
      <c r="A206" s="349" t="s">
        <v>1822</v>
      </c>
      <c r="B206" s="349" t="s">
        <v>1569</v>
      </c>
      <c r="D206" s="361">
        <v>20815</v>
      </c>
      <c r="I206" s="589">
        <v>0.154</v>
      </c>
      <c r="J206" s="590">
        <v>74229</v>
      </c>
      <c r="K206" s="591">
        <v>0.55000000000000004</v>
      </c>
      <c r="L206" s="351">
        <f t="shared" si="6"/>
        <v>33403.049999999996</v>
      </c>
      <c r="M206" s="351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В)"),H206,"")))))*(1-$I206)*(1-'Категория(опт)'!$B$3)/(IF(AND('Категория(опт)'!$B$6="с НДС"),1,IF(AND('Категория(опт)'!$B$6="без НДС"),1.22,"")))</f>
        <v>17609.489999999998</v>
      </c>
    </row>
    <row r="207" spans="1:13">
      <c r="A207" s="349" t="s">
        <v>1823</v>
      </c>
      <c r="B207" s="349" t="s">
        <v>1570</v>
      </c>
      <c r="D207" s="361">
        <v>21873</v>
      </c>
      <c r="I207" s="589">
        <v>0.154</v>
      </c>
      <c r="J207" s="590">
        <v>78623</v>
      </c>
      <c r="K207" s="591">
        <v>0.55000000000000004</v>
      </c>
      <c r="L207" s="351">
        <f t="shared" si="6"/>
        <v>35380.35</v>
      </c>
      <c r="M207" s="351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В)"),H207,"")))))*(1-$I207)*(1-'Категория(опт)'!$B$3)/(IF(AND('Категория(опт)'!$B$6="с НДС"),1,IF(AND('Категория(опт)'!$B$6="без НДС"),1.22,"")))</f>
        <v>18504.558000000001</v>
      </c>
    </row>
    <row r="208" spans="1:13">
      <c r="A208" s="349" t="s">
        <v>1824</v>
      </c>
      <c r="B208" s="349" t="s">
        <v>1571</v>
      </c>
      <c r="D208" s="361">
        <v>23553</v>
      </c>
      <c r="I208" s="589">
        <v>0.154</v>
      </c>
      <c r="J208" s="590">
        <v>78559</v>
      </c>
      <c r="K208" s="591">
        <v>0.55000000000000004</v>
      </c>
      <c r="L208" s="351">
        <f t="shared" si="6"/>
        <v>35351.549999999996</v>
      </c>
      <c r="M208" s="351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В)"),H208,"")))))*(1-$I208)*(1-'Категория(опт)'!$B$3)/(IF(AND('Категория(опт)'!$B$6="с НДС"),1,IF(AND('Категория(опт)'!$B$6="без НДС"),1.22,"")))</f>
        <v>19925.838</v>
      </c>
    </row>
    <row r="209" spans="1:13">
      <c r="A209" s="349" t="s">
        <v>1825</v>
      </c>
      <c r="B209" s="349" t="s">
        <v>1572</v>
      </c>
      <c r="D209" s="361">
        <v>26481</v>
      </c>
      <c r="I209" s="589">
        <v>0.154</v>
      </c>
      <c r="J209" s="590">
        <v>88142</v>
      </c>
      <c r="K209" s="591">
        <v>0.55000000000000004</v>
      </c>
      <c r="L209" s="351">
        <f t="shared" si="6"/>
        <v>39663.899999999994</v>
      </c>
      <c r="M209" s="351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В)"),H209,"")))))*(1-$I209)*(1-'Категория(опт)'!$B$3)/(IF(AND('Категория(опт)'!$B$6="с НДС"),1,IF(AND('Категория(опт)'!$B$6="без НДС"),1.22,"")))</f>
        <v>22402.925999999999</v>
      </c>
    </row>
    <row r="210" spans="1:13">
      <c r="A210" s="349" t="s">
        <v>1826</v>
      </c>
      <c r="B210" s="349" t="s">
        <v>1573</v>
      </c>
      <c r="D210" s="361">
        <v>27652</v>
      </c>
      <c r="I210" s="589">
        <v>0.154</v>
      </c>
      <c r="J210" s="590">
        <v>92164</v>
      </c>
      <c r="K210" s="591">
        <v>0.55000000000000004</v>
      </c>
      <c r="L210" s="351">
        <f t="shared" si="6"/>
        <v>41473.799999999996</v>
      </c>
      <c r="M210" s="351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В)"),H210,"")))))*(1-$I210)*(1-'Категория(опт)'!$B$3)/(IF(AND('Категория(опт)'!$B$6="с НДС"),1,IF(AND('Категория(опт)'!$B$6="без НДС"),1.22,"")))</f>
        <v>23393.592000000001</v>
      </c>
    </row>
    <row r="211" spans="1:13">
      <c r="A211" s="349" t="s">
        <v>1827</v>
      </c>
      <c r="B211" s="349" t="s">
        <v>1574</v>
      </c>
      <c r="D211" s="361">
        <v>28823</v>
      </c>
      <c r="I211" s="589">
        <v>0.154</v>
      </c>
      <c r="J211" s="590">
        <v>95950</v>
      </c>
      <c r="K211" s="591">
        <v>0.55000000000000004</v>
      </c>
      <c r="L211" s="351">
        <f t="shared" si="6"/>
        <v>43177.499999999993</v>
      </c>
      <c r="M211" s="351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В)"),H211,"")))))*(1-$I211)*(1-'Категория(опт)'!$B$3)/(IF(AND('Категория(опт)'!$B$6="с НДС"),1,IF(AND('Категория(опт)'!$B$6="без НДС"),1.22,"")))</f>
        <v>24384.257999999998</v>
      </c>
    </row>
    <row r="212" spans="1:13">
      <c r="A212" s="349" t="s">
        <v>1828</v>
      </c>
      <c r="B212" s="349" t="s">
        <v>1575</v>
      </c>
      <c r="D212" s="361">
        <v>29994</v>
      </c>
      <c r="I212" s="589">
        <v>0.154</v>
      </c>
      <c r="J212" s="590">
        <v>99855</v>
      </c>
      <c r="K212" s="591">
        <v>0.55000000000000004</v>
      </c>
      <c r="L212" s="351">
        <f t="shared" si="6"/>
        <v>44934.749999999993</v>
      </c>
      <c r="M212" s="351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В)"),H212,"")))))*(1-$I212)*(1-'Категория(опт)'!$B$3)/(IF(AND('Категория(опт)'!$B$6="с НДС"),1,IF(AND('Категория(опт)'!$B$6="без НДС"),1.22,"")))</f>
        <v>25374.923999999999</v>
      </c>
    </row>
    <row r="213" spans="1:13">
      <c r="A213" s="349" t="s">
        <v>1829</v>
      </c>
      <c r="B213" s="349" t="s">
        <v>1576</v>
      </c>
      <c r="D213" s="361">
        <v>26515</v>
      </c>
      <c r="I213" s="589">
        <v>0.154</v>
      </c>
      <c r="J213" s="590">
        <v>92202</v>
      </c>
      <c r="K213" s="591">
        <v>0.55000000000000004</v>
      </c>
      <c r="L213" s="351">
        <f t="shared" si="6"/>
        <v>41490.899999999994</v>
      </c>
      <c r="M213" s="351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В)"),H213,"")))))*(1-$I213)*(1-'Категория(опт)'!$B$3)/(IF(AND('Категория(опт)'!$B$6="с НДС"),1,IF(AND('Категория(опт)'!$B$6="без НДС"),1.22,"")))</f>
        <v>22431.69</v>
      </c>
    </row>
    <row r="214" spans="1:13">
      <c r="A214" s="349" t="s">
        <v>1830</v>
      </c>
      <c r="B214" s="349" t="s">
        <v>1577</v>
      </c>
      <c r="D214" s="361">
        <v>29362</v>
      </c>
      <c r="I214" s="589">
        <v>0.154</v>
      </c>
      <c r="J214" s="590">
        <v>102124</v>
      </c>
      <c r="K214" s="591">
        <v>0.55000000000000004</v>
      </c>
      <c r="L214" s="351">
        <f t="shared" si="6"/>
        <v>45955.799999999996</v>
      </c>
      <c r="M214" s="351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В)"),H214,"")))))*(1-$I214)*(1-'Категория(опт)'!$B$3)/(IF(AND('Категория(опт)'!$B$6="с НДС"),1,IF(AND('Категория(опт)'!$B$6="без НДС"),1.22,"")))</f>
        <v>24840.252</v>
      </c>
    </row>
    <row r="215" spans="1:13">
      <c r="A215" s="349" t="s">
        <v>1831</v>
      </c>
      <c r="B215" s="349" t="s">
        <v>1578</v>
      </c>
      <c r="D215" s="361">
        <v>30500</v>
      </c>
      <c r="I215" s="589">
        <v>0.154</v>
      </c>
      <c r="J215" s="590">
        <v>105633</v>
      </c>
      <c r="K215" s="591">
        <v>0.55000000000000004</v>
      </c>
      <c r="L215" s="351">
        <f t="shared" si="6"/>
        <v>47534.85</v>
      </c>
      <c r="M215" s="351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В)"),H215,"")))))*(1-$I215)*(1-'Категория(опт)'!$B$3)/(IF(AND('Категория(опт)'!$B$6="с НДС"),1,IF(AND('Категория(опт)'!$B$6="без НДС"),1.22,"")))</f>
        <v>25803</v>
      </c>
    </row>
    <row r="216" spans="1:13">
      <c r="A216" s="349" t="s">
        <v>1832</v>
      </c>
      <c r="B216" s="349" t="s">
        <v>1579</v>
      </c>
      <c r="D216" s="361">
        <v>31639</v>
      </c>
      <c r="I216" s="589">
        <v>0.154</v>
      </c>
      <c r="J216" s="590">
        <v>108174</v>
      </c>
      <c r="K216" s="591">
        <v>0.55000000000000004</v>
      </c>
      <c r="L216" s="351">
        <f t="shared" si="6"/>
        <v>48678.299999999996</v>
      </c>
      <c r="M216" s="351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В)"),H216,"")))))*(1-$I216)*(1-'Категория(опт)'!$B$3)/(IF(AND('Категория(опт)'!$B$6="с НДС"),1,IF(AND('Категория(опт)'!$B$6="без НДС"),1.22,"")))</f>
        <v>26766.594000000001</v>
      </c>
    </row>
    <row r="217" spans="1:13">
      <c r="A217" s="349" t="s">
        <v>1833</v>
      </c>
      <c r="B217" s="349" t="s">
        <v>1580</v>
      </c>
      <c r="D217" s="361">
        <v>32778</v>
      </c>
      <c r="I217" s="589">
        <v>0.154</v>
      </c>
      <c r="J217" s="590">
        <v>114103</v>
      </c>
      <c r="K217" s="591">
        <v>0.55000000000000004</v>
      </c>
      <c r="L217" s="351">
        <f t="shared" si="6"/>
        <v>51346.35</v>
      </c>
      <c r="M217" s="351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В)"),H217,"")))))*(1-$I217)*(1-'Категория(опт)'!$B$3)/(IF(AND('Категория(опт)'!$B$6="с НДС"),1,IF(AND('Категория(опт)'!$B$6="без НДС"),1.22,"")))</f>
        <v>27730.187999999998</v>
      </c>
    </row>
    <row r="218" spans="1:13">
      <c r="A218" s="349" t="s">
        <v>1834</v>
      </c>
      <c r="B218" s="349" t="s">
        <v>1581</v>
      </c>
      <c r="D218" s="361">
        <v>14003</v>
      </c>
      <c r="I218" s="589">
        <v>0.15</v>
      </c>
      <c r="J218" s="590">
        <v>39380</v>
      </c>
      <c r="K218" s="591">
        <v>0.43</v>
      </c>
      <c r="L218" s="351">
        <f t="shared" si="6"/>
        <v>22446.600000000002</v>
      </c>
      <c r="M218" s="351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В)"),H218,"")))))*(1-$I218)*(1-'Категория(опт)'!$B$3)/(IF(AND('Категория(опт)'!$B$6="с НДС"),1,IF(AND('Категория(опт)'!$B$6="без НДС"),1.22,"")))</f>
        <v>11902.55</v>
      </c>
    </row>
    <row r="219" spans="1:13">
      <c r="A219" s="349" t="s">
        <v>1835</v>
      </c>
      <c r="B219" s="349" t="s">
        <v>1582</v>
      </c>
      <c r="D219" s="361">
        <v>17113</v>
      </c>
      <c r="I219" s="589">
        <v>0.15</v>
      </c>
      <c r="J219" s="590">
        <v>48290</v>
      </c>
      <c r="K219" s="591">
        <v>0.43</v>
      </c>
      <c r="L219" s="351">
        <f t="shared" si="6"/>
        <v>27525.300000000003</v>
      </c>
      <c r="M219" s="351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В)"),H219,"")))))*(1-$I219)*(1-'Категория(опт)'!$B$3)/(IF(AND('Категория(опт)'!$B$6="с НДС"),1,IF(AND('Категория(опт)'!$B$6="без НДС"),1.22,"")))</f>
        <v>14546.05</v>
      </c>
    </row>
    <row r="220" spans="1:13">
      <c r="A220" s="349" t="s">
        <v>1836</v>
      </c>
      <c r="B220" s="349" t="s">
        <v>1583</v>
      </c>
      <c r="D220" s="361">
        <v>17239</v>
      </c>
      <c r="I220" s="589">
        <v>0.15</v>
      </c>
      <c r="J220" s="590">
        <v>48400</v>
      </c>
      <c r="K220" s="591">
        <v>0.43</v>
      </c>
      <c r="L220" s="351">
        <f t="shared" si="6"/>
        <v>27588.000000000004</v>
      </c>
      <c r="M220" s="351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В)"),H220,"")))))*(1-$I220)*(1-'Категория(опт)'!$B$3)/(IF(AND('Категория(опт)'!$B$6="с НДС"),1,IF(AND('Категория(опт)'!$B$6="без НДС"),1.22,"")))</f>
        <v>14653.15</v>
      </c>
    </row>
    <row r="221" spans="1:13">
      <c r="A221" s="349" t="s">
        <v>1837</v>
      </c>
      <c r="B221" s="349" t="s">
        <v>1584</v>
      </c>
      <c r="D221" s="361">
        <v>17614</v>
      </c>
      <c r="I221" s="589">
        <v>0.15</v>
      </c>
      <c r="J221" s="590">
        <v>49500</v>
      </c>
      <c r="K221" s="591">
        <v>0.43</v>
      </c>
      <c r="L221" s="351">
        <f t="shared" si="6"/>
        <v>28215.000000000004</v>
      </c>
      <c r="M221" s="351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В)"),H221,"")))))*(1-$I221)*(1-'Категория(опт)'!$B$3)/(IF(AND('Категория(опт)'!$B$6="с НДС"),1,IF(AND('Категория(опт)'!$B$6="без НДС"),1.22,"")))</f>
        <v>14971.9</v>
      </c>
    </row>
    <row r="222" spans="1:13">
      <c r="A222" s="349" t="s">
        <v>1838</v>
      </c>
      <c r="B222" s="349" t="s">
        <v>1585</v>
      </c>
      <c r="D222" s="361">
        <v>18298</v>
      </c>
      <c r="I222" s="589">
        <v>0.15</v>
      </c>
      <c r="J222" s="590">
        <v>51590</v>
      </c>
      <c r="K222" s="591">
        <v>0.43</v>
      </c>
      <c r="L222" s="351">
        <f t="shared" si="6"/>
        <v>29406.300000000003</v>
      </c>
      <c r="M222" s="351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В)"),H222,"")))))*(1-$I222)*(1-'Категория(опт)'!$B$3)/(IF(AND('Категория(опт)'!$B$6="с НДС"),1,IF(AND('Категория(опт)'!$B$6="без НДС"),1.22,"")))</f>
        <v>15553.3</v>
      </c>
    </row>
    <row r="223" spans="1:13">
      <c r="A223" s="349" t="s">
        <v>1839</v>
      </c>
      <c r="B223" s="349" t="s">
        <v>1586</v>
      </c>
      <c r="D223" s="361">
        <v>18552</v>
      </c>
      <c r="I223" s="589">
        <v>0.15</v>
      </c>
      <c r="J223" s="590">
        <v>52140</v>
      </c>
      <c r="K223" s="591">
        <v>0.43</v>
      </c>
      <c r="L223" s="351">
        <f t="shared" si="6"/>
        <v>29719.800000000003</v>
      </c>
      <c r="M223" s="351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В)"),H223,"")))))*(1-$I223)*(1-'Категория(опт)'!$B$3)/(IF(AND('Категория(опт)'!$B$6="с НДС"),1,IF(AND('Категория(опт)'!$B$6="без НДС"),1.22,"")))</f>
        <v>15769.199999999999</v>
      </c>
    </row>
    <row r="224" spans="1:13">
      <c r="A224" s="349" t="s">
        <v>1840</v>
      </c>
      <c r="B224" s="349" t="s">
        <v>1587</v>
      </c>
      <c r="D224" s="361">
        <v>18152</v>
      </c>
      <c r="I224" s="589">
        <v>0.15</v>
      </c>
      <c r="J224" s="590">
        <v>52580</v>
      </c>
      <c r="K224" s="591">
        <v>0.43</v>
      </c>
      <c r="L224" s="351">
        <f t="shared" si="6"/>
        <v>29970.600000000002</v>
      </c>
      <c r="M224" s="351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В)"),H224,"")))))*(1-$I224)*(1-'Категория(опт)'!$B$3)/(IF(AND('Категория(опт)'!$B$6="с НДС"),1,IF(AND('Категория(опт)'!$B$6="без НДС"),1.22,"")))</f>
        <v>15429.199999999999</v>
      </c>
    </row>
    <row r="225" spans="1:13">
      <c r="A225" s="349" t="s">
        <v>1841</v>
      </c>
      <c r="B225" s="349" t="s">
        <v>1588</v>
      </c>
      <c r="D225" s="361">
        <v>21947</v>
      </c>
      <c r="I225" s="589">
        <v>0.15</v>
      </c>
      <c r="J225" s="590">
        <v>63580</v>
      </c>
      <c r="K225" s="591">
        <v>0.43</v>
      </c>
      <c r="L225" s="351">
        <f t="shared" si="6"/>
        <v>36240.600000000006</v>
      </c>
      <c r="M225" s="351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В)"),H225,"")))))*(1-$I225)*(1-'Категория(опт)'!$B$3)/(IF(AND('Категория(опт)'!$B$6="с НДС"),1,IF(AND('Категория(опт)'!$B$6="без НДС"),1.22,"")))</f>
        <v>18654.95</v>
      </c>
    </row>
    <row r="226" spans="1:13">
      <c r="A226" s="349" t="s">
        <v>1842</v>
      </c>
      <c r="B226" s="349" t="s">
        <v>1589</v>
      </c>
      <c r="D226" s="361">
        <v>22082</v>
      </c>
      <c r="I226" s="589">
        <v>0.15</v>
      </c>
      <c r="J226" s="590">
        <v>64020</v>
      </c>
      <c r="K226" s="591">
        <v>0.43</v>
      </c>
      <c r="L226" s="351">
        <f t="shared" si="6"/>
        <v>36491.4</v>
      </c>
      <c r="M226" s="351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В)"),H226,"")))))*(1-$I226)*(1-'Категория(опт)'!$B$3)/(IF(AND('Категория(опт)'!$B$6="с НДС"),1,IF(AND('Категория(опт)'!$B$6="без НДС"),1.22,"")))</f>
        <v>18769.7</v>
      </c>
    </row>
    <row r="227" spans="1:13">
      <c r="A227" s="349" t="s">
        <v>1843</v>
      </c>
      <c r="B227" s="349" t="s">
        <v>1590</v>
      </c>
      <c r="D227" s="361">
        <v>22419</v>
      </c>
      <c r="I227" s="589">
        <v>0.15</v>
      </c>
      <c r="J227" s="590">
        <v>65120</v>
      </c>
      <c r="K227" s="591">
        <v>0.43</v>
      </c>
      <c r="L227" s="351">
        <f t="shared" si="6"/>
        <v>37118.400000000001</v>
      </c>
      <c r="M227" s="351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В)"),H227,"")))))*(1-$I227)*(1-'Категория(опт)'!$B$3)/(IF(AND('Категория(опт)'!$B$6="с НДС"),1,IF(AND('Категория(опт)'!$B$6="без НДС"),1.22,"")))</f>
        <v>19056.149999999998</v>
      </c>
    </row>
    <row r="228" spans="1:13">
      <c r="A228" s="349" t="s">
        <v>1844</v>
      </c>
      <c r="B228" s="349" t="s">
        <v>1591</v>
      </c>
      <c r="D228" s="361">
        <v>23060</v>
      </c>
      <c r="I228" s="589">
        <v>0.15</v>
      </c>
      <c r="J228" s="590">
        <v>66880</v>
      </c>
      <c r="K228" s="591">
        <v>0.43</v>
      </c>
      <c r="L228" s="351">
        <f t="shared" si="6"/>
        <v>38121.600000000006</v>
      </c>
      <c r="M228" s="351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В)"),H228,"")))))*(1-$I228)*(1-'Категория(опт)'!$B$3)/(IF(AND('Категория(опт)'!$B$6="с НДС"),1,IF(AND('Категория(опт)'!$B$6="без НДС"),1.22,"")))</f>
        <v>19601</v>
      </c>
    </row>
    <row r="229" spans="1:13">
      <c r="A229" s="349" t="s">
        <v>1845</v>
      </c>
      <c r="B229" s="349" t="s">
        <v>1592</v>
      </c>
      <c r="D229" s="361">
        <v>23289</v>
      </c>
      <c r="I229" s="589">
        <v>0.15</v>
      </c>
      <c r="J229" s="590">
        <v>67650</v>
      </c>
      <c r="K229" s="591">
        <v>0.43</v>
      </c>
      <c r="L229" s="351">
        <f t="shared" si="6"/>
        <v>38560.500000000007</v>
      </c>
      <c r="M229" s="351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В)"),H229,"")))))*(1-$I229)*(1-'Категория(опт)'!$B$3)/(IF(AND('Категория(опт)'!$B$6="с НДС"),1,IF(AND('Категория(опт)'!$B$6="без НДС"),1.22,"")))</f>
        <v>19795.649999999998</v>
      </c>
    </row>
    <row r="230" spans="1:13">
      <c r="A230" s="349" t="s">
        <v>1846</v>
      </c>
      <c r="B230" s="349" t="s">
        <v>1593</v>
      </c>
      <c r="D230" s="361">
        <v>23236</v>
      </c>
      <c r="I230" s="589">
        <v>0.15</v>
      </c>
      <c r="J230" s="590">
        <v>65450</v>
      </c>
      <c r="K230" s="591">
        <v>0.43</v>
      </c>
      <c r="L230" s="351">
        <f t="shared" si="6"/>
        <v>37306.500000000007</v>
      </c>
      <c r="M230" s="351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В)"),H230,"")))))*(1-$I230)*(1-'Категория(опт)'!$B$3)/(IF(AND('Категория(опт)'!$B$6="с НДС"),1,IF(AND('Категория(опт)'!$B$6="без НДС"),1.22,"")))</f>
        <v>19750.599999999999</v>
      </c>
    </row>
    <row r="231" spans="1:13">
      <c r="A231" s="349" t="s">
        <v>1847</v>
      </c>
      <c r="B231" s="349" t="s">
        <v>1594</v>
      </c>
      <c r="D231" s="361">
        <v>27735</v>
      </c>
      <c r="I231" s="589">
        <v>0.15</v>
      </c>
      <c r="J231" s="590">
        <v>77770</v>
      </c>
      <c r="K231" s="591">
        <v>0.43</v>
      </c>
      <c r="L231" s="351">
        <f t="shared" si="6"/>
        <v>44328.9</v>
      </c>
      <c r="M231" s="351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В)"),H231,"")))))*(1-$I231)*(1-'Категория(опт)'!$B$3)/(IF(AND('Категория(опт)'!$B$6="с НДС"),1,IF(AND('Категория(опт)'!$B$6="без НДС"),1.22,"")))</f>
        <v>23574.75</v>
      </c>
    </row>
    <row r="232" spans="1:13">
      <c r="A232" s="349" t="s">
        <v>1848</v>
      </c>
      <c r="B232" s="349" t="s">
        <v>1595</v>
      </c>
      <c r="D232" s="361">
        <v>28365</v>
      </c>
      <c r="I232" s="589">
        <v>0.15</v>
      </c>
      <c r="J232" s="590">
        <v>79750</v>
      </c>
      <c r="K232" s="591">
        <v>0.43</v>
      </c>
      <c r="L232" s="351">
        <f t="shared" si="6"/>
        <v>45457.500000000007</v>
      </c>
      <c r="M232" s="351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В)"),H232,"")))))*(1-$I232)*(1-'Категория(опт)'!$B$3)/(IF(AND('Категория(опт)'!$B$6="с НДС"),1,IF(AND('Категория(опт)'!$B$6="без НДС"),1.22,"")))</f>
        <v>24110.25</v>
      </c>
    </row>
    <row r="233" spans="1:13">
      <c r="A233" s="349" t="s">
        <v>1849</v>
      </c>
      <c r="B233" s="349" t="s">
        <v>1596</v>
      </c>
      <c r="D233" s="361">
        <v>28831</v>
      </c>
      <c r="I233" s="589">
        <v>0.15</v>
      </c>
      <c r="J233" s="590">
        <v>80850</v>
      </c>
      <c r="K233" s="591">
        <v>0.43</v>
      </c>
      <c r="L233" s="351">
        <f t="shared" si="6"/>
        <v>46084.500000000007</v>
      </c>
      <c r="M233" s="351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В)"),H233,"")))))*(1-$I233)*(1-'Категория(опт)'!$B$3)/(IF(AND('Категория(опт)'!$B$6="с НДС"),1,IF(AND('Категория(опт)'!$B$6="без НДС"),1.22,"")))</f>
        <v>24506.35</v>
      </c>
    </row>
    <row r="234" spans="1:13">
      <c r="A234" s="349" t="s">
        <v>1850</v>
      </c>
      <c r="B234" s="349" t="s">
        <v>1597</v>
      </c>
      <c r="D234" s="361">
        <v>30913</v>
      </c>
      <c r="I234" s="589">
        <v>0.15</v>
      </c>
      <c r="J234" s="590">
        <v>86790</v>
      </c>
      <c r="K234" s="591">
        <v>0.43</v>
      </c>
      <c r="L234" s="351">
        <f t="shared" si="6"/>
        <v>49470.3</v>
      </c>
      <c r="M234" s="351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В)"),H234,"")))))*(1-$I234)*(1-'Категория(опт)'!$B$3)/(IF(AND('Категория(опт)'!$B$6="с НДС"),1,IF(AND('Категория(опт)'!$B$6="без НДС"),1.22,"")))</f>
        <v>26276.05</v>
      </c>
    </row>
    <row r="235" spans="1:13">
      <c r="A235" s="349" t="s">
        <v>1851</v>
      </c>
      <c r="B235" s="349" t="s">
        <v>1598</v>
      </c>
      <c r="D235" s="361">
        <v>31780</v>
      </c>
      <c r="I235" s="589">
        <v>0.15</v>
      </c>
      <c r="J235" s="590">
        <v>89320</v>
      </c>
      <c r="K235" s="591">
        <v>0.43</v>
      </c>
      <c r="L235" s="351">
        <f t="shared" si="6"/>
        <v>50912.400000000009</v>
      </c>
      <c r="M235" s="351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В)"),H235,"")))))*(1-$I235)*(1-'Категория(опт)'!$B$3)/(IF(AND('Категория(опт)'!$B$6="с НДС"),1,IF(AND('Категория(опт)'!$B$6="без НДС"),1.22,"")))</f>
        <v>27013</v>
      </c>
    </row>
    <row r="236" spans="1:13">
      <c r="A236" s="349" t="s">
        <v>1852</v>
      </c>
      <c r="B236" s="349" t="s">
        <v>1599</v>
      </c>
      <c r="D236" s="361">
        <v>26524</v>
      </c>
      <c r="I236" s="589">
        <v>0.15</v>
      </c>
      <c r="J236" s="590">
        <v>76010</v>
      </c>
      <c r="K236" s="591">
        <v>0.43</v>
      </c>
      <c r="L236" s="351">
        <f t="shared" si="6"/>
        <v>43325.700000000004</v>
      </c>
      <c r="M236" s="351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В)"),H236,"")))))*(1-$I236)*(1-'Категория(опт)'!$B$3)/(IF(AND('Категория(опт)'!$B$6="с НДС"),1,IF(AND('Категория(опт)'!$B$6="без НДС"),1.22,"")))</f>
        <v>22545.399999999998</v>
      </c>
    </row>
    <row r="237" spans="1:13">
      <c r="A237" s="349" t="s">
        <v>1853</v>
      </c>
      <c r="B237" s="349" t="s">
        <v>1600</v>
      </c>
      <c r="D237" s="361">
        <v>31126</v>
      </c>
      <c r="I237" s="589">
        <v>0.15</v>
      </c>
      <c r="J237" s="590">
        <v>88880</v>
      </c>
      <c r="K237" s="591">
        <v>0.43</v>
      </c>
      <c r="L237" s="351">
        <f t="shared" si="6"/>
        <v>50661.600000000006</v>
      </c>
      <c r="M237" s="351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В)"),H237,"")))))*(1-$I237)*(1-'Категория(опт)'!$B$3)/(IF(AND('Категория(опт)'!$B$6="с НДС"),1,IF(AND('Категория(опт)'!$B$6="без НДС"),1.22,"")))</f>
        <v>26457.1</v>
      </c>
    </row>
    <row r="238" spans="1:13">
      <c r="A238" s="349" t="s">
        <v>1854</v>
      </c>
      <c r="B238" s="349" t="s">
        <v>1601</v>
      </c>
      <c r="D238" s="361">
        <v>32708</v>
      </c>
      <c r="I238" s="589">
        <v>0.15</v>
      </c>
      <c r="J238" s="590">
        <v>93610</v>
      </c>
      <c r="K238" s="591">
        <v>0.43</v>
      </c>
      <c r="L238" s="351">
        <f t="shared" si="6"/>
        <v>53357.700000000004</v>
      </c>
      <c r="M238" s="351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В)"),H238,"")))))*(1-$I238)*(1-'Категория(опт)'!$B$3)/(IF(AND('Категория(опт)'!$B$6="с НДС"),1,IF(AND('Категория(опт)'!$B$6="без НДС"),1.22,"")))</f>
        <v>27801.8</v>
      </c>
    </row>
    <row r="239" spans="1:13">
      <c r="A239" s="349" t="s">
        <v>1855</v>
      </c>
      <c r="B239" s="349" t="s">
        <v>1602</v>
      </c>
      <c r="D239" s="361">
        <v>33335</v>
      </c>
      <c r="I239" s="589">
        <v>0.15</v>
      </c>
      <c r="J239" s="590">
        <v>95370</v>
      </c>
      <c r="K239" s="591">
        <v>0.43</v>
      </c>
      <c r="L239" s="351">
        <f t="shared" si="6"/>
        <v>54360.900000000009</v>
      </c>
      <c r="M239" s="351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В)"),H239,"")))))*(1-$I239)*(1-'Категория(опт)'!$B$3)/(IF(AND('Категория(опт)'!$B$6="с НДС"),1,IF(AND('Категория(опт)'!$B$6="без НДС"),1.22,"")))</f>
        <v>28334.75</v>
      </c>
    </row>
    <row r="240" spans="1:13">
      <c r="A240" s="349" t="s">
        <v>1856</v>
      </c>
      <c r="B240" s="349" t="s">
        <v>1603</v>
      </c>
      <c r="D240" s="361">
        <v>35669</v>
      </c>
      <c r="I240" s="589">
        <v>0.15</v>
      </c>
      <c r="J240" s="590">
        <v>101970</v>
      </c>
      <c r="K240" s="591">
        <v>0.43</v>
      </c>
      <c r="L240" s="351">
        <f t="shared" si="6"/>
        <v>58122.900000000009</v>
      </c>
      <c r="M240" s="351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В)"),H240,"")))))*(1-$I240)*(1-'Категория(опт)'!$B$3)/(IF(AND('Категория(опт)'!$B$6="с НДС"),1,IF(AND('Категория(опт)'!$B$6="без НДС"),1.22,"")))</f>
        <v>30318.649999999998</v>
      </c>
    </row>
    <row r="241" spans="1:13">
      <c r="A241" s="349" t="s">
        <v>1857</v>
      </c>
      <c r="B241" s="349" t="s">
        <v>1604</v>
      </c>
      <c r="D241" s="361">
        <v>37070</v>
      </c>
      <c r="I241" s="589">
        <v>0.15</v>
      </c>
      <c r="J241" s="590">
        <v>106040</v>
      </c>
      <c r="K241" s="591">
        <v>0.43</v>
      </c>
      <c r="L241" s="351">
        <f t="shared" si="6"/>
        <v>60442.80000000001</v>
      </c>
      <c r="M241" s="351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В)"),H241,"")))))*(1-$I241)*(1-'Категория(опт)'!$B$3)/(IF(AND('Категория(опт)'!$B$6="с НДС"),1,IF(AND('Категория(опт)'!$B$6="без НДС"),1.22,"")))</f>
        <v>31509.5</v>
      </c>
    </row>
    <row r="242" spans="1:13">
      <c r="A242" s="349" t="s">
        <v>1866</v>
      </c>
      <c r="B242" s="349" t="s">
        <v>1867</v>
      </c>
      <c r="D242" s="361">
        <v>7393</v>
      </c>
      <c r="I242" s="589">
        <v>0.15</v>
      </c>
      <c r="J242" s="590">
        <v>17500</v>
      </c>
      <c r="K242" s="591">
        <v>0.4</v>
      </c>
      <c r="L242" s="351">
        <f t="shared" ref="L242:L265" si="7">J242*(1-K242)</f>
        <v>10500</v>
      </c>
      <c r="M242" s="351">
        <f>$D242*(1-IF(AND('Категория(опт)'!$B$1="A+ (Категория 1)"),E242,IF(AND('Категория(опт)'!$B$1="A (Категория 2)"),F242,IF(AND('Категория(опт)'!$B$1="B (Категория А+)"),G242,IF(AND('Категория(опт)'!$B$1="C (Категория В)"),H242,"")))))*(1-$I242)*(1-'Категория(опт)'!$B$3)/(IF(AND('Категория(опт)'!$B$6="с НДС"),1,IF(AND('Категория(опт)'!$B$6="без НДС"),1.22,"")))</f>
        <v>6284.05</v>
      </c>
    </row>
    <row r="243" spans="1:13">
      <c r="A243" s="349" t="s">
        <v>1868</v>
      </c>
      <c r="B243" s="349" t="s">
        <v>1869</v>
      </c>
      <c r="D243" s="361">
        <v>8561</v>
      </c>
      <c r="I243" s="589">
        <v>0.15</v>
      </c>
      <c r="J243" s="590">
        <v>20500</v>
      </c>
      <c r="K243" s="591">
        <v>0.4</v>
      </c>
      <c r="L243" s="351">
        <f t="shared" si="7"/>
        <v>12300</v>
      </c>
      <c r="M243" s="351">
        <f>$D243*(1-IF(AND('Категория(опт)'!$B$1="A+ (Категория 1)"),E243,IF(AND('Категория(опт)'!$B$1="A (Категория 2)"),F243,IF(AND('Категория(опт)'!$B$1="B (Категория А+)"),G243,IF(AND('Категория(опт)'!$B$1="C (Категория В)"),H243,"")))))*(1-$I243)*(1-'Категория(опт)'!$B$3)/(IF(AND('Категория(опт)'!$B$6="с НДС"),1,IF(AND('Категория(опт)'!$B$6="без НДС"),1.22,"")))</f>
        <v>7276.8499999999995</v>
      </c>
    </row>
    <row r="244" spans="1:13">
      <c r="A244" s="349" t="s">
        <v>1870</v>
      </c>
      <c r="B244" s="349" t="s">
        <v>1871</v>
      </c>
      <c r="D244" s="361">
        <v>8761</v>
      </c>
      <c r="I244" s="589">
        <v>0.15</v>
      </c>
      <c r="J244" s="590">
        <v>21000</v>
      </c>
      <c r="K244" s="591">
        <v>0.4</v>
      </c>
      <c r="L244" s="351">
        <f t="shared" si="7"/>
        <v>12600</v>
      </c>
      <c r="M244" s="351">
        <f>$D244*(1-IF(AND('Категория(опт)'!$B$1="A+ (Категория 1)"),E244,IF(AND('Категория(опт)'!$B$1="A (Категория 2)"),F244,IF(AND('Категория(опт)'!$B$1="B (Категория А+)"),G244,IF(AND('Категория(опт)'!$B$1="C (Категория В)"),H244,"")))))*(1-$I244)*(1-'Категория(опт)'!$B$3)/(IF(AND('Категория(опт)'!$B$6="с НДС"),1,IF(AND('Категория(опт)'!$B$6="без НДС"),1.22,"")))</f>
        <v>7446.8499999999995</v>
      </c>
    </row>
    <row r="245" spans="1:13">
      <c r="A245" s="349" t="s">
        <v>1872</v>
      </c>
      <c r="B245" s="349" t="s">
        <v>1873</v>
      </c>
      <c r="D245" s="361">
        <v>9359</v>
      </c>
      <c r="I245" s="589">
        <v>0.15</v>
      </c>
      <c r="J245" s="590">
        <v>22000</v>
      </c>
      <c r="K245" s="591">
        <v>0.4</v>
      </c>
      <c r="L245" s="351">
        <f t="shared" si="7"/>
        <v>13200</v>
      </c>
      <c r="M245" s="351">
        <f>$D245*(1-IF(AND('Категория(опт)'!$B$1="A+ (Категория 1)"),E245,IF(AND('Категория(опт)'!$B$1="A (Категория 2)"),F245,IF(AND('Категория(опт)'!$B$1="B (Категория А+)"),G245,IF(AND('Категория(опт)'!$B$1="C (Категория В)"),H245,"")))))*(1-$I245)*(1-'Категория(опт)'!$B$3)/(IF(AND('Категория(опт)'!$B$6="с НДС"),1,IF(AND('Категория(опт)'!$B$6="без НДС"),1.22,"")))</f>
        <v>7955.15</v>
      </c>
    </row>
    <row r="246" spans="1:13">
      <c r="A246" s="349" t="s">
        <v>1874</v>
      </c>
      <c r="B246" s="349" t="s">
        <v>1875</v>
      </c>
      <c r="D246" s="361">
        <v>9958</v>
      </c>
      <c r="I246" s="589">
        <v>0.15</v>
      </c>
      <c r="J246" s="590">
        <v>23500</v>
      </c>
      <c r="K246" s="591">
        <v>0.4</v>
      </c>
      <c r="L246" s="351">
        <f t="shared" si="7"/>
        <v>14100</v>
      </c>
      <c r="M246" s="351">
        <f>$D246*(1-IF(AND('Категория(опт)'!$B$1="A+ (Категория 1)"),E246,IF(AND('Категория(опт)'!$B$1="A (Категория 2)"),F246,IF(AND('Категория(опт)'!$B$1="B (Категория А+)"),G246,IF(AND('Категория(опт)'!$B$1="C (Категория В)"),H246,"")))))*(1-$I246)*(1-'Категория(опт)'!$B$3)/(IF(AND('Категория(опт)'!$B$6="с НДС"),1,IF(AND('Категория(опт)'!$B$6="без НДС"),1.22,"")))</f>
        <v>8464.2999999999993</v>
      </c>
    </row>
    <row r="247" spans="1:13">
      <c r="A247" s="349" t="s">
        <v>1876</v>
      </c>
      <c r="B247" s="349" t="s">
        <v>1877</v>
      </c>
      <c r="D247" s="361">
        <v>10755</v>
      </c>
      <c r="I247" s="589">
        <v>0.15</v>
      </c>
      <c r="J247" s="590">
        <v>25500</v>
      </c>
      <c r="K247" s="591">
        <v>0.4</v>
      </c>
      <c r="L247" s="351">
        <f t="shared" si="7"/>
        <v>15300</v>
      </c>
      <c r="M247" s="351">
        <f>$D247*(1-IF(AND('Категория(опт)'!$B$1="A+ (Категория 1)"),E247,IF(AND('Категория(опт)'!$B$1="A (Категория 2)"),F247,IF(AND('Категория(опт)'!$B$1="B (Категория А+)"),G247,IF(AND('Категория(опт)'!$B$1="C (Категория В)"),H247,"")))))*(1-$I247)*(1-'Категория(опт)'!$B$3)/(IF(AND('Категория(опт)'!$B$6="с НДС"),1,IF(AND('Категория(опт)'!$B$6="без НДС"),1.22,"")))</f>
        <v>9141.75</v>
      </c>
    </row>
    <row r="248" spans="1:13">
      <c r="A248" s="349" t="s">
        <v>1878</v>
      </c>
      <c r="B248" s="349" t="s">
        <v>1879</v>
      </c>
      <c r="D248" s="361">
        <v>8741</v>
      </c>
      <c r="I248" s="589">
        <v>0.15</v>
      </c>
      <c r="J248" s="590">
        <v>21000</v>
      </c>
      <c r="K248" s="591">
        <v>0.4</v>
      </c>
      <c r="L248" s="351">
        <f t="shared" si="7"/>
        <v>12600</v>
      </c>
      <c r="M248" s="351">
        <f>$D248*(1-IF(AND('Категория(опт)'!$B$1="A+ (Категория 1)"),E248,IF(AND('Категория(опт)'!$B$1="A (Категория 2)"),F248,IF(AND('Категория(опт)'!$B$1="B (Категория А+)"),G248,IF(AND('Категория(опт)'!$B$1="C (Категория В)"),H248,"")))))*(1-$I248)*(1-'Категория(опт)'!$B$3)/(IF(AND('Категория(опт)'!$B$6="с НДС"),1,IF(AND('Категория(опт)'!$B$6="без НДС"),1.22,"")))</f>
        <v>7429.8499999999995</v>
      </c>
    </row>
    <row r="249" spans="1:13">
      <c r="A249" s="349" t="s">
        <v>1880</v>
      </c>
      <c r="B249" s="349" t="s">
        <v>1881</v>
      </c>
      <c r="D249" s="361">
        <v>9539</v>
      </c>
      <c r="I249" s="589">
        <v>0.15</v>
      </c>
      <c r="J249" s="590">
        <v>23000</v>
      </c>
      <c r="K249" s="591">
        <v>0.4</v>
      </c>
      <c r="L249" s="351">
        <f t="shared" si="7"/>
        <v>13800</v>
      </c>
      <c r="M249" s="351">
        <f>$D249*(1-IF(AND('Категория(опт)'!$B$1="A+ (Категория 1)"),E249,IF(AND('Категория(опт)'!$B$1="A (Категория 2)"),F249,IF(AND('Категория(опт)'!$B$1="B (Категория А+)"),G249,IF(AND('Категория(опт)'!$B$1="C (Категория В)"),H249,"")))))*(1-$I249)*(1-'Категория(опт)'!$B$3)/(IF(AND('Категория(опт)'!$B$6="с НДС"),1,IF(AND('Категория(опт)'!$B$6="без НДС"),1.22,"")))</f>
        <v>8108.15</v>
      </c>
    </row>
    <row r="250" spans="1:13">
      <c r="A250" s="349" t="s">
        <v>1882</v>
      </c>
      <c r="B250" s="349" t="s">
        <v>1883</v>
      </c>
      <c r="D250" s="361">
        <v>10138</v>
      </c>
      <c r="I250" s="589">
        <v>0.15</v>
      </c>
      <c r="J250" s="590">
        <v>24500</v>
      </c>
      <c r="K250" s="591">
        <v>0.4</v>
      </c>
      <c r="L250" s="351">
        <f t="shared" si="7"/>
        <v>14700</v>
      </c>
      <c r="M250" s="351">
        <f>$D250*(1-IF(AND('Категория(опт)'!$B$1="A+ (Категория 1)"),E250,IF(AND('Категория(опт)'!$B$1="A (Категория 2)"),F250,IF(AND('Категория(опт)'!$B$1="B (Категория А+)"),G250,IF(AND('Категория(опт)'!$B$1="C (Категория В)"),H250,"")))))*(1-$I250)*(1-'Категория(опт)'!$B$3)/(IF(AND('Категория(опт)'!$B$6="с НДС"),1,IF(AND('Категория(опт)'!$B$6="без НДС"),1.22,"")))</f>
        <v>8617.2999999999993</v>
      </c>
    </row>
    <row r="251" spans="1:13">
      <c r="A251" s="349" t="s">
        <v>1884</v>
      </c>
      <c r="B251" s="349" t="s">
        <v>1885</v>
      </c>
      <c r="D251" s="361">
        <v>10735</v>
      </c>
      <c r="I251" s="589">
        <v>0.15</v>
      </c>
      <c r="J251" s="590">
        <v>26000</v>
      </c>
      <c r="K251" s="591">
        <v>0.4</v>
      </c>
      <c r="L251" s="351">
        <f t="shared" si="7"/>
        <v>15600</v>
      </c>
      <c r="M251" s="351">
        <f>$D251*(1-IF(AND('Категория(опт)'!$B$1="A+ (Категория 1)"),E251,IF(AND('Категория(опт)'!$B$1="A (Категория 2)"),F251,IF(AND('Категория(опт)'!$B$1="B (Категория А+)"),G251,IF(AND('Категория(опт)'!$B$1="C (Категория В)"),H251,"")))))*(1-$I251)*(1-'Категория(опт)'!$B$3)/(IF(AND('Категория(опт)'!$B$6="с НДС"),1,IF(AND('Категория(опт)'!$B$6="без НДС"),1.22,"")))</f>
        <v>9124.75</v>
      </c>
    </row>
    <row r="252" spans="1:13">
      <c r="A252" s="349" t="s">
        <v>1886</v>
      </c>
      <c r="B252" s="349" t="s">
        <v>1887</v>
      </c>
      <c r="D252" s="361">
        <v>11333</v>
      </c>
      <c r="I252" s="589">
        <v>0.15</v>
      </c>
      <c r="J252" s="590">
        <v>27500</v>
      </c>
      <c r="K252" s="591">
        <v>0.4</v>
      </c>
      <c r="L252" s="351">
        <f t="shared" si="7"/>
        <v>16500</v>
      </c>
      <c r="M252" s="351">
        <f>$D252*(1-IF(AND('Категория(опт)'!$B$1="A+ (Категория 1)"),E252,IF(AND('Категория(опт)'!$B$1="A (Категория 2)"),F252,IF(AND('Категория(опт)'!$B$1="B (Категория А+)"),G252,IF(AND('Категория(опт)'!$B$1="C (Категория В)"),H252,"")))))*(1-$I252)*(1-'Категория(опт)'!$B$3)/(IF(AND('Категория(опт)'!$B$6="с НДС"),1,IF(AND('Категория(опт)'!$B$6="без НДС"),1.22,"")))</f>
        <v>9633.0499999999993</v>
      </c>
    </row>
    <row r="253" spans="1:13">
      <c r="A253" s="349" t="s">
        <v>1888</v>
      </c>
      <c r="B253" s="349" t="s">
        <v>1889</v>
      </c>
      <c r="D253" s="361">
        <v>12131</v>
      </c>
      <c r="I253" s="589">
        <v>0.15</v>
      </c>
      <c r="J253" s="590">
        <v>29500</v>
      </c>
      <c r="K253" s="591">
        <v>0.4</v>
      </c>
      <c r="L253" s="351">
        <f t="shared" si="7"/>
        <v>17700</v>
      </c>
      <c r="M253" s="351">
        <f>$D253*(1-IF(AND('Категория(опт)'!$B$1="A+ (Категория 1)"),E253,IF(AND('Категория(опт)'!$B$1="A (Категория 2)"),F253,IF(AND('Категория(опт)'!$B$1="B (Категория А+)"),G253,IF(AND('Категория(опт)'!$B$1="C (Категория В)"),H253,"")))))*(1-$I253)*(1-'Категория(опт)'!$B$3)/(IF(AND('Категория(опт)'!$B$6="с НДС"),1,IF(AND('Категория(опт)'!$B$6="без НДС"),1.22,"")))</f>
        <v>10311.35</v>
      </c>
    </row>
    <row r="254" spans="1:13">
      <c r="A254" s="349" t="s">
        <v>1890</v>
      </c>
      <c r="B254" s="349" t="s">
        <v>1891</v>
      </c>
      <c r="D254" s="361">
        <v>15488</v>
      </c>
      <c r="I254" s="589">
        <v>0.15</v>
      </c>
      <c r="J254" s="590">
        <v>36500</v>
      </c>
      <c r="K254" s="591">
        <v>0.4</v>
      </c>
      <c r="L254" s="351">
        <f t="shared" si="7"/>
        <v>21900</v>
      </c>
      <c r="M254" s="351">
        <f>$D254*(1-IF(AND('Категория(опт)'!$B$1="A+ (Категория 1)"),E254,IF(AND('Категория(опт)'!$B$1="A (Категория 2)"),F254,IF(AND('Категория(опт)'!$B$1="B (Категория А+)"),G254,IF(AND('Категория(опт)'!$B$1="C (Категория В)"),H254,"")))))*(1-$I254)*(1-'Категория(опт)'!$B$3)/(IF(AND('Категория(опт)'!$B$6="с НДС"),1,IF(AND('Категория(опт)'!$B$6="без НДС"),1.22,"")))</f>
        <v>13164.8</v>
      </c>
    </row>
    <row r="255" spans="1:13">
      <c r="A255" s="349" t="s">
        <v>1892</v>
      </c>
      <c r="B255" s="349" t="s">
        <v>1893</v>
      </c>
      <c r="D255" s="361">
        <v>19477</v>
      </c>
      <c r="I255" s="589">
        <v>0.15</v>
      </c>
      <c r="J255" s="590">
        <v>45500</v>
      </c>
      <c r="K255" s="591">
        <v>0.4</v>
      </c>
      <c r="L255" s="351">
        <f t="shared" si="7"/>
        <v>27300</v>
      </c>
      <c r="M255" s="351">
        <f>$D255*(1-IF(AND('Категория(опт)'!$B$1="A+ (Категория 1)"),E255,IF(AND('Категория(опт)'!$B$1="A (Категория 2)"),F255,IF(AND('Категория(опт)'!$B$1="B (Категория А+)"),G255,IF(AND('Категория(опт)'!$B$1="C (Категория В)"),H255,"")))))*(1-$I255)*(1-'Категория(опт)'!$B$3)/(IF(AND('Категория(опт)'!$B$6="с НДС"),1,IF(AND('Категория(опт)'!$B$6="без НДС"),1.22,"")))</f>
        <v>16555.45</v>
      </c>
    </row>
    <row r="256" spans="1:13">
      <c r="A256" s="349" t="s">
        <v>1894</v>
      </c>
      <c r="B256" s="349" t="s">
        <v>1895</v>
      </c>
      <c r="D256" s="361">
        <v>20474</v>
      </c>
      <c r="I256" s="589">
        <v>0.15</v>
      </c>
      <c r="J256" s="590">
        <v>48000</v>
      </c>
      <c r="K256" s="591">
        <v>0.4</v>
      </c>
      <c r="L256" s="351">
        <f t="shared" si="7"/>
        <v>28800</v>
      </c>
      <c r="M256" s="351">
        <f>$D256*(1-IF(AND('Категория(опт)'!$B$1="A+ (Категория 1)"),E256,IF(AND('Категория(опт)'!$B$1="A (Категория 2)"),F256,IF(AND('Категория(опт)'!$B$1="B (Категория А+)"),G256,IF(AND('Категория(опт)'!$B$1="C (Категория В)"),H256,"")))))*(1-$I256)*(1-'Категория(опт)'!$B$3)/(IF(AND('Категория(опт)'!$B$6="с НДС"),1,IF(AND('Категория(опт)'!$B$6="без НДС"),1.22,"")))</f>
        <v>17402.899999999998</v>
      </c>
    </row>
    <row r="257" spans="1:13">
      <c r="A257" s="349" t="s">
        <v>1896</v>
      </c>
      <c r="B257" s="349" t="s">
        <v>1897</v>
      </c>
      <c r="D257" s="361">
        <v>21072</v>
      </c>
      <c r="I257" s="589">
        <v>0.15</v>
      </c>
      <c r="J257" s="590">
        <v>49500</v>
      </c>
      <c r="K257" s="591">
        <v>0.4</v>
      </c>
      <c r="L257" s="351">
        <f t="shared" si="7"/>
        <v>29700</v>
      </c>
      <c r="M257" s="351">
        <f>$D257*(1-IF(AND('Категория(опт)'!$B$1="A+ (Категория 1)"),E257,IF(AND('Категория(опт)'!$B$1="A (Категория 2)"),F257,IF(AND('Категория(опт)'!$B$1="B (Категория А+)"),G257,IF(AND('Категория(опт)'!$B$1="C (Категория В)"),H257,"")))))*(1-$I257)*(1-'Категория(опт)'!$B$3)/(IF(AND('Категория(опт)'!$B$6="с НДС"),1,IF(AND('Категория(опт)'!$B$6="без НДС"),1.22,"")))</f>
        <v>17911.2</v>
      </c>
    </row>
    <row r="258" spans="1:13">
      <c r="A258" s="349" t="s">
        <v>1898</v>
      </c>
      <c r="B258" s="349" t="s">
        <v>1899</v>
      </c>
      <c r="D258" s="361">
        <v>22068</v>
      </c>
      <c r="I258" s="589">
        <v>0.15</v>
      </c>
      <c r="J258" s="590">
        <v>52500</v>
      </c>
      <c r="K258" s="591">
        <v>0.4</v>
      </c>
      <c r="L258" s="351">
        <f t="shared" si="7"/>
        <v>31500</v>
      </c>
      <c r="M258" s="351">
        <f>$D258*(1-IF(AND('Категория(опт)'!$B$1="A+ (Категория 1)"),E258,IF(AND('Категория(опт)'!$B$1="A (Категория 2)"),F258,IF(AND('Категория(опт)'!$B$1="B (Категория А+)"),G258,IF(AND('Категория(опт)'!$B$1="C (Категория В)"),H258,"")))))*(1-$I258)*(1-'Категория(опт)'!$B$3)/(IF(AND('Категория(опт)'!$B$6="с НДС"),1,IF(AND('Категория(опт)'!$B$6="без НДС"),1.22,"")))</f>
        <v>18757.8</v>
      </c>
    </row>
    <row r="259" spans="1:13">
      <c r="A259" s="349" t="s">
        <v>1900</v>
      </c>
      <c r="B259" s="349" t="s">
        <v>1901</v>
      </c>
      <c r="D259" s="361">
        <v>23066</v>
      </c>
      <c r="I259" s="589">
        <v>0.15</v>
      </c>
      <c r="J259" s="590">
        <v>55500</v>
      </c>
      <c r="K259" s="591">
        <v>0.4</v>
      </c>
      <c r="L259" s="351">
        <f t="shared" si="7"/>
        <v>33300</v>
      </c>
      <c r="M259" s="351">
        <f>$D259*(1-IF(AND('Категория(опт)'!$B$1="A+ (Категория 1)"),E259,IF(AND('Категория(опт)'!$B$1="A (Категория 2)"),F259,IF(AND('Категория(опт)'!$B$1="B (Категория А+)"),G259,IF(AND('Категория(опт)'!$B$1="C (Категория В)"),H259,"")))))*(1-$I259)*(1-'Категория(опт)'!$B$3)/(IF(AND('Категория(опт)'!$B$6="с НДС"),1,IF(AND('Категория(опт)'!$B$6="без НДС"),1.22,"")))</f>
        <v>19606.099999999999</v>
      </c>
    </row>
    <row r="260" spans="1:13">
      <c r="A260" s="349" t="s">
        <v>1902</v>
      </c>
      <c r="B260" s="349" t="s">
        <v>1903</v>
      </c>
      <c r="D260" s="361">
        <v>16659</v>
      </c>
      <c r="I260" s="589">
        <v>0.15</v>
      </c>
      <c r="J260" s="590">
        <v>39500</v>
      </c>
      <c r="K260" s="591">
        <v>0.4</v>
      </c>
      <c r="L260" s="351">
        <f t="shared" si="7"/>
        <v>23700</v>
      </c>
      <c r="M260" s="351">
        <f>$D260*(1-IF(AND('Категория(опт)'!$B$1="A+ (Категория 1)"),E260,IF(AND('Категория(опт)'!$B$1="A (Категория 2)"),F260,IF(AND('Категория(опт)'!$B$1="B (Категория А+)"),G260,IF(AND('Категория(опт)'!$B$1="C (Категория В)"),H260,"")))))*(1-$I260)*(1-'Категория(опт)'!$B$3)/(IF(AND('Категория(опт)'!$B$6="с НДС"),1,IF(AND('Категория(опт)'!$B$6="без НДС"),1.22,"")))</f>
        <v>14160.15</v>
      </c>
    </row>
    <row r="261" spans="1:13">
      <c r="A261" s="349" t="s">
        <v>1904</v>
      </c>
      <c r="B261" s="349" t="s">
        <v>1905</v>
      </c>
      <c r="D261" s="361">
        <v>20647</v>
      </c>
      <c r="I261" s="589">
        <v>0.15</v>
      </c>
      <c r="J261" s="590">
        <v>49000</v>
      </c>
      <c r="K261" s="591">
        <v>0.4</v>
      </c>
      <c r="L261" s="351">
        <f t="shared" si="7"/>
        <v>29400</v>
      </c>
      <c r="M261" s="351">
        <f>$D261*(1-IF(AND('Категория(опт)'!$B$1="A+ (Категория 1)"),E261,IF(AND('Категория(опт)'!$B$1="A (Категория 2)"),F261,IF(AND('Категория(опт)'!$B$1="B (Категория А+)"),G261,IF(AND('Категория(опт)'!$B$1="C (Категория В)"),H261,"")))))*(1-$I261)*(1-'Категория(опт)'!$B$3)/(IF(AND('Категория(опт)'!$B$6="с НДС"),1,IF(AND('Категория(опт)'!$B$6="без НДС"),1.22,"")))</f>
        <v>17549.95</v>
      </c>
    </row>
    <row r="262" spans="1:13">
      <c r="A262" s="349" t="s">
        <v>1906</v>
      </c>
      <c r="B262" s="349" t="s">
        <v>1907</v>
      </c>
      <c r="D262" s="361">
        <v>21644</v>
      </c>
      <c r="I262" s="589">
        <v>0.15</v>
      </c>
      <c r="J262" s="590">
        <v>51500</v>
      </c>
      <c r="K262" s="591">
        <v>0.4</v>
      </c>
      <c r="L262" s="351">
        <f t="shared" si="7"/>
        <v>30900</v>
      </c>
      <c r="M262" s="351">
        <f>$D262*(1-IF(AND('Категория(опт)'!$B$1="A+ (Категория 1)"),E262,IF(AND('Категория(опт)'!$B$1="A (Категория 2)"),F262,IF(AND('Категория(опт)'!$B$1="B (Категория А+)"),G262,IF(AND('Категория(опт)'!$B$1="C (Категория В)"),H262,"")))))*(1-$I262)*(1-'Категория(опт)'!$B$3)/(IF(AND('Категория(опт)'!$B$6="с НДС"),1,IF(AND('Категория(опт)'!$B$6="без НДС"),1.22,"")))</f>
        <v>18397.399999999998</v>
      </c>
    </row>
    <row r="263" spans="1:13">
      <c r="A263" s="349" t="s">
        <v>1908</v>
      </c>
      <c r="B263" s="349" t="s">
        <v>1909</v>
      </c>
      <c r="D263" s="361">
        <v>22242</v>
      </c>
      <c r="I263" s="589">
        <v>0.15</v>
      </c>
      <c r="J263" s="590">
        <v>53000</v>
      </c>
      <c r="K263" s="591">
        <v>0.4</v>
      </c>
      <c r="L263" s="351">
        <f t="shared" si="7"/>
        <v>31800</v>
      </c>
      <c r="M263" s="351">
        <f>$D263*(1-IF(AND('Категория(опт)'!$B$1="A+ (Категория 1)"),E263,IF(AND('Категория(опт)'!$B$1="A (Категория 2)"),F263,IF(AND('Категория(опт)'!$B$1="B (Категория А+)"),G263,IF(AND('Категория(опт)'!$B$1="C (Категория В)"),H263,"")))))*(1-$I263)*(1-'Категория(опт)'!$B$3)/(IF(AND('Категория(опт)'!$B$6="с НДС"),1,IF(AND('Категория(опт)'!$B$6="без НДС"),1.22,"")))</f>
        <v>18905.7</v>
      </c>
    </row>
    <row r="264" spans="1:13">
      <c r="A264" s="349" t="s">
        <v>1910</v>
      </c>
      <c r="B264" s="349" t="s">
        <v>1911</v>
      </c>
      <c r="D264" s="361">
        <v>23239</v>
      </c>
      <c r="I264" s="589">
        <v>0.15</v>
      </c>
      <c r="J264" s="590">
        <v>55500</v>
      </c>
      <c r="K264" s="591">
        <v>0.4</v>
      </c>
      <c r="L264" s="351">
        <f t="shared" si="7"/>
        <v>33300</v>
      </c>
      <c r="M264" s="351">
        <f>$D264*(1-IF(AND('Категория(опт)'!$B$1="A+ (Категория 1)"),E264,IF(AND('Категория(опт)'!$B$1="A (Категория 2)"),F264,IF(AND('Категория(опт)'!$B$1="B (Категория А+)"),G264,IF(AND('Категория(опт)'!$B$1="C (Категория В)"),H264,"")))))*(1-$I264)*(1-'Категория(опт)'!$B$3)/(IF(AND('Категория(опт)'!$B$6="с НДС"),1,IF(AND('Категория(опт)'!$B$6="без НДС"),1.22,"")))</f>
        <v>19753.149999999998</v>
      </c>
    </row>
    <row r="265" spans="1:13">
      <c r="A265" s="349" t="s">
        <v>1912</v>
      </c>
      <c r="B265" s="349" t="s">
        <v>1913</v>
      </c>
      <c r="D265" s="361">
        <v>24236</v>
      </c>
      <c r="I265" s="589">
        <v>0.15</v>
      </c>
      <c r="J265" s="590">
        <v>58000</v>
      </c>
      <c r="K265" s="591">
        <v>0.4</v>
      </c>
      <c r="L265" s="351">
        <f t="shared" si="7"/>
        <v>34800</v>
      </c>
      <c r="M265" s="351">
        <f>$D265*(1-IF(AND('Категория(опт)'!$B$1="A+ (Категория 1)"),E265,IF(AND('Категория(опт)'!$B$1="A (Категория 2)"),F265,IF(AND('Категория(опт)'!$B$1="B (Категория А+)"),G265,IF(AND('Категория(опт)'!$B$1="C (Категория В)"),H265,"")))))*(1-$I265)*(1-'Категория(опт)'!$B$3)/(IF(AND('Категория(опт)'!$B$6="с НДС"),1,IF(AND('Категория(опт)'!$B$6="без НДС"),1.22,"")))</f>
        <v>20600.599999999999</v>
      </c>
    </row>
    <row r="266" spans="1:13">
      <c r="A266" s="349" t="s">
        <v>1916</v>
      </c>
      <c r="B266" s="349" t="s">
        <v>1917</v>
      </c>
      <c r="D266" s="361">
        <v>10127</v>
      </c>
      <c r="I266" s="626">
        <v>3.2000000000000001E-2</v>
      </c>
      <c r="J266" s="590">
        <v>29920</v>
      </c>
      <c r="K266" s="625">
        <v>0.39500000000000002</v>
      </c>
      <c r="L266" s="351">
        <f t="shared" ref="L266:L285" si="8">J266*(1-K266)</f>
        <v>18101.599999999999</v>
      </c>
      <c r="M266" s="351">
        <f>$D266*(1-IF(AND('Категория(опт)'!$B$1="A+ (Категория 1)"),E266,IF(AND('Категория(опт)'!$B$1="A (Категория 2)"),F266,IF(AND('Категория(опт)'!$B$1="B (Категория А+)"),G266,IF(AND('Категория(опт)'!$B$1="C (Категория В)"),H266,"")))))*(1-$I266)*(1-'Категория(опт)'!$B$3)/(IF(AND('Категория(опт)'!$B$6="с НДС"),1,IF(AND('Категория(опт)'!$B$6="без НДС"),1.22,"")))</f>
        <v>9802.9359999999997</v>
      </c>
    </row>
    <row r="267" spans="1:13">
      <c r="A267" s="349" t="s">
        <v>1918</v>
      </c>
      <c r="B267" s="349" t="s">
        <v>1919</v>
      </c>
      <c r="D267" s="361">
        <v>11024</v>
      </c>
      <c r="I267" s="626">
        <v>3.2000000000000001E-2</v>
      </c>
      <c r="J267" s="590">
        <v>31540</v>
      </c>
      <c r="K267" s="625">
        <v>0.39500000000000002</v>
      </c>
      <c r="L267" s="351">
        <f t="shared" si="8"/>
        <v>19081.7</v>
      </c>
      <c r="M267" s="351">
        <f>$D267*(1-IF(AND('Категория(опт)'!$B$1="A+ (Категория 1)"),E267,IF(AND('Категория(опт)'!$B$1="A (Категория 2)"),F267,IF(AND('Категория(опт)'!$B$1="B (Категория А+)"),G267,IF(AND('Категория(опт)'!$B$1="C (Категория В)"),H267,"")))))*(1-$I267)*(1-'Категория(опт)'!$B$3)/(IF(AND('Категория(опт)'!$B$6="с НДС"),1,IF(AND('Категория(опт)'!$B$6="без НДС"),1.22,"")))</f>
        <v>10671.232</v>
      </c>
    </row>
    <row r="268" spans="1:13">
      <c r="A268" s="349" t="s">
        <v>1920</v>
      </c>
      <c r="B268" s="349" t="s">
        <v>1921</v>
      </c>
      <c r="D268" s="361">
        <v>11256</v>
      </c>
      <c r="I268" s="626">
        <v>3.2000000000000001E-2</v>
      </c>
      <c r="J268" s="590">
        <v>32100</v>
      </c>
      <c r="K268" s="625">
        <v>0.39500000000000002</v>
      </c>
      <c r="L268" s="351">
        <f t="shared" si="8"/>
        <v>19420.5</v>
      </c>
      <c r="M268" s="351">
        <f>$D268*(1-IF(AND('Категория(опт)'!$B$1="A+ (Категория 1)"),E268,IF(AND('Категория(опт)'!$B$1="A (Категория 2)"),F268,IF(AND('Категория(опт)'!$B$1="B (Категория А+)"),G268,IF(AND('Категория(опт)'!$B$1="C (Категория В)"),H268,"")))))*(1-$I268)*(1-'Категория(опт)'!$B$3)/(IF(AND('Категория(опт)'!$B$6="с НДС"),1,IF(AND('Категория(опт)'!$B$6="без НДС"),1.22,"")))</f>
        <v>10895.807999999999</v>
      </c>
    </row>
    <row r="269" spans="1:13">
      <c r="A269" s="349" t="s">
        <v>1922</v>
      </c>
      <c r="B269" s="349" t="s">
        <v>1923</v>
      </c>
      <c r="D269" s="361">
        <v>11535</v>
      </c>
      <c r="I269" s="626">
        <v>3.2000000000000001E-2</v>
      </c>
      <c r="J269" s="590">
        <v>32920</v>
      </c>
      <c r="K269" s="625">
        <v>0.39500000000000002</v>
      </c>
      <c r="L269" s="351">
        <f t="shared" si="8"/>
        <v>19916.599999999999</v>
      </c>
      <c r="M269" s="351">
        <f>$D269*(1-IF(AND('Категория(опт)'!$B$1="A+ (Категория 1)"),E269,IF(AND('Категория(опт)'!$B$1="A (Категория 2)"),F269,IF(AND('Категория(опт)'!$B$1="B (Категория А+)"),G269,IF(AND('Категория(опт)'!$B$1="C (Категория В)"),H269,"")))))*(1-$I269)*(1-'Категория(опт)'!$B$3)/(IF(AND('Категория(опт)'!$B$6="с НДС"),1,IF(AND('Категория(опт)'!$B$6="без НДС"),1.22,"")))</f>
        <v>11165.88</v>
      </c>
    </row>
    <row r="270" spans="1:13">
      <c r="A270" s="349" t="s">
        <v>1924</v>
      </c>
      <c r="B270" s="349" t="s">
        <v>1925</v>
      </c>
      <c r="D270" s="361">
        <v>11860</v>
      </c>
      <c r="I270" s="626">
        <v>3.2000000000000001E-2</v>
      </c>
      <c r="J270" s="590">
        <v>33840</v>
      </c>
      <c r="K270" s="625">
        <v>0.39500000000000002</v>
      </c>
      <c r="L270" s="351">
        <f t="shared" si="8"/>
        <v>20473.2</v>
      </c>
      <c r="M270" s="351">
        <f>$D270*(1-IF(AND('Категория(опт)'!$B$1="A+ (Категория 1)"),E270,IF(AND('Категория(опт)'!$B$1="A (Категория 2)"),F270,IF(AND('Категория(опт)'!$B$1="B (Категория А+)"),G270,IF(AND('Категория(опт)'!$B$1="C (Категория В)"),H270,"")))))*(1-$I270)*(1-'Категория(опт)'!$B$3)/(IF(AND('Категория(опт)'!$B$6="с НДС"),1,IF(AND('Категория(опт)'!$B$6="без НДС"),1.22,"")))</f>
        <v>11480.48</v>
      </c>
    </row>
    <row r="271" spans="1:13">
      <c r="A271" s="349" t="s">
        <v>1926</v>
      </c>
      <c r="B271" s="349" t="s">
        <v>1927</v>
      </c>
      <c r="D271" s="361">
        <v>12288</v>
      </c>
      <c r="I271" s="626">
        <v>3.2000000000000001E-2</v>
      </c>
      <c r="J271" s="590">
        <v>36260</v>
      </c>
      <c r="K271" s="625">
        <v>0.39500000000000002</v>
      </c>
      <c r="L271" s="351">
        <f t="shared" si="8"/>
        <v>21937.3</v>
      </c>
      <c r="M271" s="351">
        <f>$D271*(1-IF(AND('Категория(опт)'!$B$1="A+ (Категория 1)"),E271,IF(AND('Категория(опт)'!$B$1="A (Категория 2)"),F271,IF(AND('Категория(опт)'!$B$1="B (Категория А+)"),G271,IF(AND('Категория(опт)'!$B$1="C (Категория В)"),H271,"")))))*(1-$I271)*(1-'Категория(опт)'!$B$3)/(IF(AND('Категория(опт)'!$B$6="с НДС"),1,IF(AND('Категория(опт)'!$B$6="без НДС"),1.22,"")))</f>
        <v>11894.784</v>
      </c>
    </row>
    <row r="272" spans="1:13">
      <c r="A272" s="349" t="s">
        <v>1928</v>
      </c>
      <c r="B272" s="349" t="s">
        <v>1929</v>
      </c>
      <c r="D272" s="361">
        <v>12874</v>
      </c>
      <c r="I272" s="626">
        <v>3.2000000000000001E-2</v>
      </c>
      <c r="J272" s="590">
        <v>38000</v>
      </c>
      <c r="K272" s="625">
        <v>0.39500000000000002</v>
      </c>
      <c r="L272" s="351">
        <f t="shared" si="8"/>
        <v>22990</v>
      </c>
      <c r="M272" s="351">
        <f>$D272*(1-IF(AND('Категория(опт)'!$B$1="A+ (Категория 1)"),E272,IF(AND('Категория(опт)'!$B$1="A (Категория 2)"),F272,IF(AND('Категория(опт)'!$B$1="B (Категория А+)"),G272,IF(AND('Категория(опт)'!$B$1="C (Категория В)"),H272,"")))))*(1-$I272)*(1-'Категория(опт)'!$B$3)/(IF(AND('Категория(опт)'!$B$6="с НДС"),1,IF(AND('Категория(опт)'!$B$6="без НДС"),1.22,"")))</f>
        <v>12462.031999999999</v>
      </c>
    </row>
    <row r="273" spans="1:13">
      <c r="A273" s="349" t="s">
        <v>1930</v>
      </c>
      <c r="B273" s="349" t="s">
        <v>1931</v>
      </c>
      <c r="D273" s="361">
        <v>13144</v>
      </c>
      <c r="I273" s="626">
        <v>3.2000000000000001E-2</v>
      </c>
      <c r="J273" s="590">
        <v>38800</v>
      </c>
      <c r="K273" s="625">
        <v>0.39500000000000002</v>
      </c>
      <c r="L273" s="351">
        <f t="shared" si="8"/>
        <v>23474</v>
      </c>
      <c r="M273" s="351">
        <f>$D273*(1-IF(AND('Категория(опт)'!$B$1="A+ (Категория 1)"),E273,IF(AND('Категория(опт)'!$B$1="A (Категория 2)"),F273,IF(AND('Категория(опт)'!$B$1="B (Категория А+)"),G273,IF(AND('Категория(опт)'!$B$1="C (Категория В)"),H273,"")))))*(1-$I273)*(1-'Категория(опт)'!$B$3)/(IF(AND('Категория(опт)'!$B$6="с НДС"),1,IF(AND('Категория(опт)'!$B$6="без НДС"),1.22,"")))</f>
        <v>12723.392</v>
      </c>
    </row>
    <row r="274" spans="1:13">
      <c r="A274" s="349" t="s">
        <v>1932</v>
      </c>
      <c r="B274" s="349" t="s">
        <v>1933</v>
      </c>
      <c r="D274" s="361">
        <v>13414</v>
      </c>
      <c r="I274" s="626">
        <v>3.2000000000000001E-2</v>
      </c>
      <c r="J274" s="590">
        <v>39620</v>
      </c>
      <c r="K274" s="625">
        <v>0.39500000000000002</v>
      </c>
      <c r="L274" s="351">
        <f t="shared" si="8"/>
        <v>23970.1</v>
      </c>
      <c r="M274" s="351">
        <f>$D274*(1-IF(AND('Категория(опт)'!$B$1="A+ (Категория 1)"),E274,IF(AND('Категория(опт)'!$B$1="A (Категория 2)"),F274,IF(AND('Категория(опт)'!$B$1="B (Категория А+)"),G274,IF(AND('Категория(опт)'!$B$1="C (Категория В)"),H274,"")))))*(1-$I274)*(1-'Категория(опт)'!$B$3)/(IF(AND('Категория(опт)'!$B$6="с НДС"),1,IF(AND('Категория(опт)'!$B$6="без НДС"),1.22,"")))</f>
        <v>12984.752</v>
      </c>
    </row>
    <row r="275" spans="1:13">
      <c r="A275" s="349" t="s">
        <v>1934</v>
      </c>
      <c r="B275" s="349" t="s">
        <v>1935</v>
      </c>
      <c r="D275" s="361">
        <v>13774</v>
      </c>
      <c r="I275" s="626">
        <v>3.2000000000000001E-2</v>
      </c>
      <c r="J275" s="590">
        <v>40660</v>
      </c>
      <c r="K275" s="625">
        <v>0.39500000000000002</v>
      </c>
      <c r="L275" s="351">
        <f t="shared" si="8"/>
        <v>24599.3</v>
      </c>
      <c r="M275" s="351">
        <f>$D275*(1-IF(AND('Категория(опт)'!$B$1="A+ (Категория 1)"),E275,IF(AND('Категория(опт)'!$B$1="A (Категория 2)"),F275,IF(AND('Категория(опт)'!$B$1="B (Категория А+)"),G275,IF(AND('Категория(опт)'!$B$1="C (Категория В)"),H275,"")))))*(1-$I275)*(1-'Категория(опт)'!$B$3)/(IF(AND('Категория(опт)'!$B$6="с НДС"),1,IF(AND('Категория(опт)'!$B$6="без НДС"),1.22,"")))</f>
        <v>13333.232</v>
      </c>
    </row>
    <row r="276" spans="1:13">
      <c r="A276" s="349" t="s">
        <v>1936</v>
      </c>
      <c r="B276" s="349" t="s">
        <v>1937</v>
      </c>
      <c r="D276" s="361">
        <v>17300</v>
      </c>
      <c r="I276" s="626">
        <v>3.2000000000000001E-2</v>
      </c>
      <c r="J276" s="590">
        <v>48740</v>
      </c>
      <c r="K276" s="625">
        <v>0.39500000000000002</v>
      </c>
      <c r="L276" s="351">
        <f t="shared" si="8"/>
        <v>29487.7</v>
      </c>
      <c r="M276" s="351">
        <f>$D276*(1-IF(AND('Категория(опт)'!$B$1="A+ (Категория 1)"),E276,IF(AND('Категория(опт)'!$B$1="A (Категория 2)"),F276,IF(AND('Категория(опт)'!$B$1="B (Категория А+)"),G276,IF(AND('Категория(опт)'!$B$1="C (Категория В)"),H276,"")))))*(1-$I276)*(1-'Категория(опт)'!$B$3)/(IF(AND('Категория(опт)'!$B$6="с НДС"),1,IF(AND('Категория(опт)'!$B$6="без НДС"),1.22,"")))</f>
        <v>16746.399999999998</v>
      </c>
    </row>
    <row r="277" spans="1:13">
      <c r="A277" s="349" t="s">
        <v>1938</v>
      </c>
      <c r="B277" s="349" t="s">
        <v>1939</v>
      </c>
      <c r="D277" s="361">
        <v>19421</v>
      </c>
      <c r="I277" s="626">
        <v>3.2000000000000001E-2</v>
      </c>
      <c r="J277" s="590">
        <v>54740</v>
      </c>
      <c r="K277" s="625">
        <v>0.39500000000000002</v>
      </c>
      <c r="L277" s="351">
        <f t="shared" si="8"/>
        <v>33117.699999999997</v>
      </c>
      <c r="M277" s="351">
        <f>$D277*(1-IF(AND('Категория(опт)'!$B$1="A+ (Категория 1)"),E277,IF(AND('Категория(опт)'!$B$1="A (Категория 2)"),F277,IF(AND('Категория(опт)'!$B$1="B (Категория А+)"),G277,IF(AND('Категория(опт)'!$B$1="C (Категория В)"),H277,"")))))*(1-$I277)*(1-'Категория(опт)'!$B$3)/(IF(AND('Категория(опт)'!$B$6="с НДС"),1,IF(AND('Категория(опт)'!$B$6="без НДС"),1.22,"")))</f>
        <v>18799.527999999998</v>
      </c>
    </row>
    <row r="278" spans="1:13">
      <c r="A278" s="349" t="s">
        <v>1940</v>
      </c>
      <c r="B278" s="349" t="s">
        <v>1941</v>
      </c>
      <c r="D278" s="361">
        <v>20647</v>
      </c>
      <c r="I278" s="626">
        <v>3.2000000000000001E-2</v>
      </c>
      <c r="J278" s="590">
        <v>58220</v>
      </c>
      <c r="K278" s="625">
        <v>0.39500000000000002</v>
      </c>
      <c r="L278" s="351">
        <f t="shared" si="8"/>
        <v>35223.1</v>
      </c>
      <c r="M278" s="351">
        <f>$D278*(1-IF(AND('Категория(опт)'!$B$1="A+ (Категория 1)"),E278,IF(AND('Категория(опт)'!$B$1="A (Категория 2)"),F278,IF(AND('Категория(опт)'!$B$1="B (Категория А+)"),G278,IF(AND('Категория(опт)'!$B$1="C (Категория В)"),H278,"")))))*(1-$I278)*(1-'Категория(опт)'!$B$3)/(IF(AND('Категория(опт)'!$B$6="с НДС"),1,IF(AND('Категория(опт)'!$B$6="без НДС"),1.22,"")))</f>
        <v>19986.295999999998</v>
      </c>
    </row>
    <row r="279" spans="1:13">
      <c r="A279" s="349" t="s">
        <v>1942</v>
      </c>
      <c r="B279" s="349" t="s">
        <v>1943</v>
      </c>
      <c r="D279" s="361">
        <v>21071</v>
      </c>
      <c r="I279" s="626">
        <v>3.2000000000000001E-2</v>
      </c>
      <c r="J279" s="590">
        <v>59360</v>
      </c>
      <c r="K279" s="625">
        <v>0.39500000000000002</v>
      </c>
      <c r="L279" s="351">
        <f t="shared" si="8"/>
        <v>35912.799999999996</v>
      </c>
      <c r="M279" s="351">
        <f>$D279*(1-IF(AND('Категория(опт)'!$B$1="A+ (Категория 1)"),E279,IF(AND('Категория(опт)'!$B$1="A (Категория 2)"),F279,IF(AND('Категория(опт)'!$B$1="B (Категория А+)"),G279,IF(AND('Категория(опт)'!$B$1="C (Категория В)"),H279,"")))))*(1-$I279)*(1-'Категория(опт)'!$B$3)/(IF(AND('Категория(опт)'!$B$6="с НДС"),1,IF(AND('Категория(опт)'!$B$6="без НДС"),1.22,"")))</f>
        <v>20396.727999999999</v>
      </c>
    </row>
    <row r="280" spans="1:13">
      <c r="A280" s="349" t="s">
        <v>1944</v>
      </c>
      <c r="B280" s="349" t="s">
        <v>1945</v>
      </c>
      <c r="D280" s="361">
        <v>22674</v>
      </c>
      <c r="I280" s="626">
        <v>3.2000000000000001E-2</v>
      </c>
      <c r="J280" s="590">
        <v>63880</v>
      </c>
      <c r="K280" s="625">
        <v>0.39500000000000002</v>
      </c>
      <c r="L280" s="351">
        <f t="shared" si="8"/>
        <v>38647.4</v>
      </c>
      <c r="M280" s="351">
        <f>$D280*(1-IF(AND('Категория(опт)'!$B$1="A+ (Категория 1)"),E280,IF(AND('Категория(опт)'!$B$1="A (Категория 2)"),F280,IF(AND('Категория(опт)'!$B$1="B (Категория А+)"),G280,IF(AND('Категория(опт)'!$B$1="C (Категория В)"),H280,"")))))*(1-$I280)*(1-'Категория(опт)'!$B$3)/(IF(AND('Категория(опт)'!$B$6="с НДС"),1,IF(AND('Категория(опт)'!$B$6="без НДС"),1.22,"")))</f>
        <v>21948.432000000001</v>
      </c>
    </row>
    <row r="281" spans="1:13">
      <c r="A281" s="349" t="s">
        <v>1946</v>
      </c>
      <c r="B281" s="349" t="s">
        <v>1947</v>
      </c>
      <c r="D281" s="361">
        <v>19091</v>
      </c>
      <c r="I281" s="626">
        <v>3.2000000000000001E-2</v>
      </c>
      <c r="J281" s="590">
        <v>53820</v>
      </c>
      <c r="K281" s="625">
        <v>0.39500000000000002</v>
      </c>
      <c r="L281" s="351">
        <f t="shared" si="8"/>
        <v>32561.1</v>
      </c>
      <c r="M281" s="351">
        <f>$D281*(1-IF(AND('Категория(опт)'!$B$1="A+ (Категория 1)"),E281,IF(AND('Категория(опт)'!$B$1="A (Категория 2)"),F281,IF(AND('Категория(опт)'!$B$1="B (Категория А+)"),G281,IF(AND('Категория(опт)'!$B$1="C (Категория В)"),H281,"")))))*(1-$I281)*(1-'Категория(опт)'!$B$3)/(IF(AND('Категория(опт)'!$B$6="с НДС"),1,IF(AND('Категория(опт)'!$B$6="без НДС"),1.22,"")))</f>
        <v>18480.088</v>
      </c>
    </row>
    <row r="282" spans="1:13">
      <c r="A282" s="349" t="s">
        <v>1948</v>
      </c>
      <c r="B282" s="349" t="s">
        <v>1949</v>
      </c>
      <c r="D282" s="361">
        <v>21307</v>
      </c>
      <c r="I282" s="626">
        <v>3.2000000000000001E-2</v>
      </c>
      <c r="J282" s="590">
        <v>60060</v>
      </c>
      <c r="K282" s="625">
        <v>0.39500000000000002</v>
      </c>
      <c r="L282" s="351">
        <f t="shared" si="8"/>
        <v>36336.299999999996</v>
      </c>
      <c r="M282" s="351">
        <f>$D282*(1-IF(AND('Категория(опт)'!$B$1="A+ (Категория 1)"),E282,IF(AND('Категория(опт)'!$B$1="A (Категория 2)"),F282,IF(AND('Категория(опт)'!$B$1="B (Категория А+)"),G282,IF(AND('Категория(опт)'!$B$1="C (Категория В)"),H282,"")))))*(1-$I282)*(1-'Категория(опт)'!$B$3)/(IF(AND('Категория(опт)'!$B$6="с НДС"),1,IF(AND('Категория(опт)'!$B$6="без НДС"),1.22,"")))</f>
        <v>20625.175999999999</v>
      </c>
    </row>
    <row r="283" spans="1:13">
      <c r="A283" s="349" t="s">
        <v>1950</v>
      </c>
      <c r="B283" s="349" t="s">
        <v>1951</v>
      </c>
      <c r="D283" s="361">
        <v>22580</v>
      </c>
      <c r="I283" s="626">
        <v>3.2000000000000001E-2</v>
      </c>
      <c r="J283" s="590">
        <v>63640</v>
      </c>
      <c r="K283" s="625">
        <v>0.39500000000000002</v>
      </c>
      <c r="L283" s="351">
        <f t="shared" si="8"/>
        <v>38502.199999999997</v>
      </c>
      <c r="M283" s="351">
        <f>$D283*(1-IF(AND('Категория(опт)'!$B$1="A+ (Категория 1)"),E283,IF(AND('Категория(опт)'!$B$1="A (Категория 2)"),F283,IF(AND('Категория(опт)'!$B$1="B (Категория А+)"),G283,IF(AND('Категория(опт)'!$B$1="C (Категория В)"),H283,"")))))*(1-$I283)*(1-'Категория(опт)'!$B$3)/(IF(AND('Категория(опт)'!$B$6="с НДС"),1,IF(AND('Категория(опт)'!$B$6="без НДС"),1.22,"")))</f>
        <v>21857.439999999999</v>
      </c>
    </row>
    <row r="284" spans="1:13">
      <c r="A284" s="349" t="s">
        <v>1952</v>
      </c>
      <c r="B284" s="349" t="s">
        <v>1953</v>
      </c>
      <c r="D284" s="361">
        <v>23099</v>
      </c>
      <c r="I284" s="626">
        <v>3.2000000000000001E-2</v>
      </c>
      <c r="J284" s="590">
        <v>65140</v>
      </c>
      <c r="K284" s="625">
        <v>0.39500000000000002</v>
      </c>
      <c r="L284" s="351">
        <f t="shared" si="8"/>
        <v>39409.699999999997</v>
      </c>
      <c r="M284" s="351">
        <f>$D284*(1-IF(AND('Категория(опт)'!$B$1="A+ (Категория 1)"),E284,IF(AND('Категория(опт)'!$B$1="A (Категория 2)"),F284,IF(AND('Категория(опт)'!$B$1="B (Категория А+)"),G284,IF(AND('Категория(опт)'!$B$1="C (Категория В)"),H284,"")))))*(1-$I284)*(1-'Категория(опт)'!$B$3)/(IF(AND('Категория(опт)'!$B$6="с НДС"),1,IF(AND('Категория(опт)'!$B$6="без НДС"),1.22,"")))</f>
        <v>22359.831999999999</v>
      </c>
    </row>
    <row r="285" spans="1:13">
      <c r="A285" s="349" t="s">
        <v>1954</v>
      </c>
      <c r="B285" s="349" t="s">
        <v>1955</v>
      </c>
      <c r="D285" s="361">
        <v>24701</v>
      </c>
      <c r="I285" s="626">
        <v>3.2000000000000001E-2</v>
      </c>
      <c r="J285" s="590">
        <v>69640</v>
      </c>
      <c r="K285" s="625">
        <v>0.39500000000000002</v>
      </c>
      <c r="L285" s="351">
        <f t="shared" si="8"/>
        <v>42132.2</v>
      </c>
      <c r="M285" s="351">
        <f>$D285*(1-IF(AND('Категория(опт)'!$B$1="A+ (Категория 1)"),E285,IF(AND('Категория(опт)'!$B$1="A (Категория 2)"),F285,IF(AND('Категория(опт)'!$B$1="B (Категория А+)"),G285,IF(AND('Категория(опт)'!$B$1="C (Категория В)"),H285,"")))))*(1-$I285)*(1-'Категория(опт)'!$B$3)/(IF(AND('Категория(опт)'!$B$6="с НДС"),1,IF(AND('Категория(опт)'!$B$6="без НДС"),1.22,"")))</f>
        <v>23910.567999999999</v>
      </c>
    </row>
    <row r="286" spans="1:13">
      <c r="A286" s="349" t="s">
        <v>2036</v>
      </c>
      <c r="B286" s="349" t="s">
        <v>2037</v>
      </c>
      <c r="D286" s="361">
        <v>8516</v>
      </c>
      <c r="I286" s="589">
        <v>0.3</v>
      </c>
      <c r="J286" s="590">
        <v>16500</v>
      </c>
      <c r="K286" s="591">
        <v>0.4</v>
      </c>
      <c r="L286" s="351">
        <f t="shared" ref="L286:L309" si="9">J286*(1-K286)</f>
        <v>9900</v>
      </c>
      <c r="M286" s="351">
        <f>$D286*(1-IF(AND('Категория(опт)'!$B$1="A+ (Категория 1)"),E286,IF(AND('Категория(опт)'!$B$1="A (Категория 2)"),F286,IF(AND('Категория(опт)'!$B$1="B (Категория А+)"),G286,IF(AND('Категория(опт)'!$B$1="C (Категория В)"),H286,"")))))*(1-$I286)*(1-'Категория(опт)'!$B$3)/(IF(AND('Категория(опт)'!$B$6="с НДС"),1,IF(AND('Категория(опт)'!$B$6="без НДС"),1.22,"")))</f>
        <v>5961.2</v>
      </c>
    </row>
    <row r="287" spans="1:13">
      <c r="A287" s="349" t="s">
        <v>2038</v>
      </c>
      <c r="B287" s="349" t="s">
        <v>2039</v>
      </c>
      <c r="D287" s="361">
        <v>9641</v>
      </c>
      <c r="I287" s="589">
        <v>0.3</v>
      </c>
      <c r="J287" s="590">
        <v>18667</v>
      </c>
      <c r="K287" s="591">
        <v>0.4</v>
      </c>
      <c r="L287" s="351">
        <f t="shared" si="9"/>
        <v>11200.199999999999</v>
      </c>
      <c r="M287" s="351">
        <f>$D287*(1-IF(AND('Категория(опт)'!$B$1="A+ (Категория 1)"),E287,IF(AND('Категория(опт)'!$B$1="A (Категория 2)"),F287,IF(AND('Категория(опт)'!$B$1="B (Категория А+)"),G287,IF(AND('Категория(опт)'!$B$1="C (Категория В)"),H287,"")))))*(1-$I287)*(1-'Категория(опт)'!$B$3)/(IF(AND('Категория(опт)'!$B$6="с НДС"),1,IF(AND('Категория(опт)'!$B$6="без НДС"),1.22,"")))</f>
        <v>6748.7</v>
      </c>
    </row>
    <row r="288" spans="1:13">
      <c r="A288" s="349" t="s">
        <v>2040</v>
      </c>
      <c r="B288" s="349" t="s">
        <v>2041</v>
      </c>
      <c r="D288" s="361">
        <v>9879</v>
      </c>
      <c r="I288" s="589">
        <v>0.3</v>
      </c>
      <c r="J288" s="590">
        <v>19167</v>
      </c>
      <c r="K288" s="591">
        <v>0.4</v>
      </c>
      <c r="L288" s="351">
        <f t="shared" si="9"/>
        <v>11500.199999999999</v>
      </c>
      <c r="M288" s="351">
        <f>$D288*(1-IF(AND('Категория(опт)'!$B$1="A+ (Категория 1)"),E288,IF(AND('Категория(опт)'!$B$1="A (Категория 2)"),F288,IF(AND('Категория(опт)'!$B$1="B (Категория А+)"),G288,IF(AND('Категория(опт)'!$B$1="C (Категория В)"),H288,"")))))*(1-$I288)*(1-'Категория(опт)'!$B$3)/(IF(AND('Категория(опт)'!$B$6="с НДС"),1,IF(AND('Категория(опт)'!$B$6="без НДС"),1.22,"")))</f>
        <v>6915.2999999999993</v>
      </c>
    </row>
    <row r="289" spans="1:13">
      <c r="A289" s="349" t="s">
        <v>2042</v>
      </c>
      <c r="B289" s="349" t="s">
        <v>2043</v>
      </c>
      <c r="D289" s="361">
        <v>10286</v>
      </c>
      <c r="I289" s="589">
        <v>0.3</v>
      </c>
      <c r="J289" s="590">
        <v>20000</v>
      </c>
      <c r="K289" s="591">
        <v>0.4</v>
      </c>
      <c r="L289" s="351">
        <f t="shared" si="9"/>
        <v>12000</v>
      </c>
      <c r="M289" s="351">
        <f>$D289*(1-IF(AND('Категория(опт)'!$B$1="A+ (Категория 1)"),E289,IF(AND('Категория(опт)'!$B$1="A (Категория 2)"),F289,IF(AND('Категория(опт)'!$B$1="B (Категория А+)"),G289,IF(AND('Категория(опт)'!$B$1="C (Категория В)"),H289,"")))))*(1-$I289)*(1-'Категория(опт)'!$B$3)/(IF(AND('Категория(опт)'!$B$6="с НДС"),1,IF(AND('Категория(опт)'!$B$6="без НДС"),1.22,"")))</f>
        <v>7200.2</v>
      </c>
    </row>
    <row r="290" spans="1:13">
      <c r="A290" s="349" t="s">
        <v>2044</v>
      </c>
      <c r="B290" s="349" t="s">
        <v>2045</v>
      </c>
      <c r="D290" s="361">
        <v>10889</v>
      </c>
      <c r="I290" s="589">
        <v>0.3</v>
      </c>
      <c r="J290" s="590">
        <v>21167</v>
      </c>
      <c r="K290" s="591">
        <v>0.4</v>
      </c>
      <c r="L290" s="351">
        <f t="shared" si="9"/>
        <v>12700.199999999999</v>
      </c>
      <c r="M290" s="351">
        <f>$D290*(1-IF(AND('Категория(опт)'!$B$1="A+ (Категория 1)"),E290,IF(AND('Категория(опт)'!$B$1="A (Категория 2)"),F290,IF(AND('Категория(опт)'!$B$1="B (Категория А+)"),G290,IF(AND('Категория(опт)'!$B$1="C (Категория В)"),H290,"")))))*(1-$I290)*(1-'Категория(опт)'!$B$3)/(IF(AND('Категория(опт)'!$B$6="с НДС"),1,IF(AND('Категория(опт)'!$B$6="без НДС"),1.22,"")))</f>
        <v>7622.2999999999993</v>
      </c>
    </row>
    <row r="291" spans="1:13">
      <c r="A291" s="349" t="s">
        <v>2046</v>
      </c>
      <c r="B291" s="349" t="s">
        <v>2047</v>
      </c>
      <c r="D291" s="361">
        <v>12054</v>
      </c>
      <c r="I291" s="589">
        <v>0.3</v>
      </c>
      <c r="J291" s="590">
        <v>23500</v>
      </c>
      <c r="K291" s="591">
        <v>0.4</v>
      </c>
      <c r="L291" s="351">
        <f t="shared" si="9"/>
        <v>14100</v>
      </c>
      <c r="M291" s="351">
        <f>$D291*(1-IF(AND('Категория(опт)'!$B$1="A+ (Категория 1)"),E291,IF(AND('Категория(опт)'!$B$1="A (Категория 2)"),F291,IF(AND('Категория(опт)'!$B$1="B (Категория А+)"),G291,IF(AND('Категория(опт)'!$B$1="C (Категория В)"),H291,"")))))*(1-$I291)*(1-'Категория(опт)'!$B$3)/(IF(AND('Категория(опт)'!$B$6="с НДС"),1,IF(AND('Категория(опт)'!$B$6="без НДС"),1.22,"")))</f>
        <v>8437.7999999999993</v>
      </c>
    </row>
    <row r="292" spans="1:13">
      <c r="A292" s="349" t="s">
        <v>2048</v>
      </c>
      <c r="B292" s="349" t="s">
        <v>2049</v>
      </c>
      <c r="D292" s="361">
        <v>10043</v>
      </c>
      <c r="I292" s="589">
        <v>0.3</v>
      </c>
      <c r="J292" s="590">
        <v>19500</v>
      </c>
      <c r="K292" s="591">
        <v>0.4</v>
      </c>
      <c r="L292" s="351">
        <f t="shared" si="9"/>
        <v>11700</v>
      </c>
      <c r="M292" s="351">
        <f>$D292*(1-IF(AND('Категория(опт)'!$B$1="A+ (Категория 1)"),E292,IF(AND('Категория(опт)'!$B$1="A (Категория 2)"),F292,IF(AND('Категория(опт)'!$B$1="B (Категория А+)"),G292,IF(AND('Категория(опт)'!$B$1="C (Категория В)"),H292,"")))))*(1-$I292)*(1-'Категория(опт)'!$B$3)/(IF(AND('Категория(опт)'!$B$6="с НДС"),1,IF(AND('Категория(опт)'!$B$6="без НДС"),1.22,"")))</f>
        <v>7030.0999999999995</v>
      </c>
    </row>
    <row r="293" spans="1:13">
      <c r="A293" s="349" t="s">
        <v>2050</v>
      </c>
      <c r="B293" s="349" t="s">
        <v>2051</v>
      </c>
      <c r="D293" s="361">
        <v>11003</v>
      </c>
      <c r="I293" s="589">
        <v>0.3</v>
      </c>
      <c r="J293" s="590">
        <v>21333</v>
      </c>
      <c r="K293" s="591">
        <v>0.4</v>
      </c>
      <c r="L293" s="351">
        <f t="shared" si="9"/>
        <v>12799.8</v>
      </c>
      <c r="M293" s="351">
        <f>$D293*(1-IF(AND('Категория(опт)'!$B$1="A+ (Категория 1)"),E293,IF(AND('Категория(опт)'!$B$1="A (Категория 2)"),F293,IF(AND('Категория(опт)'!$B$1="B (Категория А+)"),G293,IF(AND('Категория(опт)'!$B$1="C (Категория В)"),H293,"")))))*(1-$I293)*(1-'Категория(опт)'!$B$3)/(IF(AND('Категория(опт)'!$B$6="с НДС"),1,IF(AND('Категория(опт)'!$B$6="без НДС"),1.22,"")))</f>
        <v>7702.0999999999995</v>
      </c>
    </row>
    <row r="294" spans="1:13">
      <c r="A294" s="349" t="s">
        <v>2052</v>
      </c>
      <c r="B294" s="349" t="s">
        <v>2053</v>
      </c>
      <c r="D294" s="361">
        <v>11633</v>
      </c>
      <c r="I294" s="589">
        <v>0.3</v>
      </c>
      <c r="J294" s="590">
        <v>22667</v>
      </c>
      <c r="K294" s="591">
        <v>0.4</v>
      </c>
      <c r="L294" s="351">
        <f t="shared" si="9"/>
        <v>13600.199999999999</v>
      </c>
      <c r="M294" s="351">
        <f>$D294*(1-IF(AND('Категория(опт)'!$B$1="A+ (Категория 1)"),E294,IF(AND('Категория(опт)'!$B$1="A (Категория 2)"),F294,IF(AND('Категория(опт)'!$B$1="B (Категория А+)"),G294,IF(AND('Категория(опт)'!$B$1="C (Категория В)"),H294,"")))))*(1-$I294)*(1-'Категория(опт)'!$B$3)/(IF(AND('Категория(опт)'!$B$6="с НДС"),1,IF(AND('Категория(опт)'!$B$6="без НДС"),1.22,"")))</f>
        <v>8143.0999999999995</v>
      </c>
    </row>
    <row r="295" spans="1:13">
      <c r="A295" s="349" t="s">
        <v>2054</v>
      </c>
      <c r="B295" s="349" t="s">
        <v>2055</v>
      </c>
      <c r="D295" s="361">
        <v>12120</v>
      </c>
      <c r="I295" s="589">
        <v>0.3</v>
      </c>
      <c r="J295" s="590">
        <v>23500</v>
      </c>
      <c r="K295" s="591">
        <v>0.4</v>
      </c>
      <c r="L295" s="351">
        <f t="shared" si="9"/>
        <v>14100</v>
      </c>
      <c r="M295" s="351">
        <f>$D295*(1-IF(AND('Категория(опт)'!$B$1="A+ (Категория 1)"),E295,IF(AND('Категория(опт)'!$B$1="A (Категория 2)"),F295,IF(AND('Категория(опт)'!$B$1="B (Категория А+)"),G295,IF(AND('Категория(опт)'!$B$1="C (Категория В)"),H295,"")))))*(1-$I295)*(1-'Категория(опт)'!$B$3)/(IF(AND('Категория(опт)'!$B$6="с НДС"),1,IF(AND('Категория(опт)'!$B$6="без НДС"),1.22,"")))</f>
        <v>8484</v>
      </c>
    </row>
    <row r="296" spans="1:13">
      <c r="A296" s="349" t="s">
        <v>2056</v>
      </c>
      <c r="B296" s="349" t="s">
        <v>2057</v>
      </c>
      <c r="D296" s="361">
        <v>12861</v>
      </c>
      <c r="I296" s="589">
        <v>0.3</v>
      </c>
      <c r="J296" s="590">
        <v>25000</v>
      </c>
      <c r="K296" s="591">
        <v>0.4</v>
      </c>
      <c r="L296" s="351">
        <f t="shared" si="9"/>
        <v>15000</v>
      </c>
      <c r="M296" s="351">
        <f>$D296*(1-IF(AND('Категория(опт)'!$B$1="A+ (Категория 1)"),E296,IF(AND('Категория(опт)'!$B$1="A (Категория 2)"),F296,IF(AND('Категория(опт)'!$B$1="B (Категория А+)"),G296,IF(AND('Категория(опт)'!$B$1="C (Категория В)"),H296,"")))))*(1-$I296)*(1-'Категория(опт)'!$B$3)/(IF(AND('Категория(опт)'!$B$6="с НДС"),1,IF(AND('Категория(опт)'!$B$6="без НДС"),1.22,"")))</f>
        <v>9002.6999999999989</v>
      </c>
    </row>
    <row r="297" spans="1:13">
      <c r="A297" s="349" t="s">
        <v>2058</v>
      </c>
      <c r="B297" s="349" t="s">
        <v>2059</v>
      </c>
      <c r="D297" s="361">
        <v>14469</v>
      </c>
      <c r="I297" s="589">
        <v>0.3</v>
      </c>
      <c r="J297" s="590">
        <v>28167</v>
      </c>
      <c r="K297" s="591">
        <v>0.4</v>
      </c>
      <c r="L297" s="351">
        <f t="shared" si="9"/>
        <v>16900.2</v>
      </c>
      <c r="M297" s="351">
        <f>$D297*(1-IF(AND('Категория(опт)'!$B$1="A+ (Категория 1)"),E297,IF(AND('Категория(опт)'!$B$1="A (Категория 2)"),F297,IF(AND('Категория(опт)'!$B$1="B (Категория А+)"),G297,IF(AND('Категория(опт)'!$B$1="C (Категория В)"),H297,"")))))*(1-$I297)*(1-'Категория(опт)'!$B$3)/(IF(AND('Категория(опт)'!$B$6="с НДС"),1,IF(AND('Категория(опт)'!$B$6="без НДС"),1.22,"")))</f>
        <v>10128.299999999999</v>
      </c>
    </row>
    <row r="298" spans="1:13">
      <c r="A298" s="349" t="s">
        <v>2060</v>
      </c>
      <c r="B298" s="349" t="s">
        <v>2061</v>
      </c>
      <c r="D298" s="361">
        <v>17997</v>
      </c>
      <c r="I298" s="589">
        <v>0.3</v>
      </c>
      <c r="J298" s="590">
        <v>35000</v>
      </c>
      <c r="K298" s="591">
        <v>0.4</v>
      </c>
      <c r="L298" s="351">
        <f t="shared" si="9"/>
        <v>21000</v>
      </c>
      <c r="M298" s="351">
        <f>$D298*(1-IF(AND('Категория(опт)'!$B$1="A+ (Категория 1)"),E298,IF(AND('Категория(опт)'!$B$1="A (Категория 2)"),F298,IF(AND('Категория(опт)'!$B$1="B (Категория А+)"),G298,IF(AND('Категория(опт)'!$B$1="C (Категория В)"),H298,"")))))*(1-$I298)*(1-'Категория(опт)'!$B$3)/(IF(AND('Категория(опт)'!$B$6="с НДС"),1,IF(AND('Категория(опт)'!$B$6="без НДС"),1.22,"")))</f>
        <v>12597.9</v>
      </c>
    </row>
    <row r="299" spans="1:13">
      <c r="A299" s="349" t="s">
        <v>2062</v>
      </c>
      <c r="B299" s="349" t="s">
        <v>2063</v>
      </c>
      <c r="D299" s="361">
        <v>22441</v>
      </c>
      <c r="I299" s="589">
        <v>0.3</v>
      </c>
      <c r="J299" s="590">
        <v>43667</v>
      </c>
      <c r="K299" s="591">
        <v>0.4</v>
      </c>
      <c r="L299" s="351">
        <f t="shared" si="9"/>
        <v>26200.2</v>
      </c>
      <c r="M299" s="351">
        <f>$D299*(1-IF(AND('Категория(опт)'!$B$1="A+ (Категория 1)"),E299,IF(AND('Категория(опт)'!$B$1="A (Категория 2)"),F299,IF(AND('Категория(опт)'!$B$1="B (Категория А+)"),G299,IF(AND('Категория(опт)'!$B$1="C (Категория В)"),H299,"")))))*(1-$I299)*(1-'Категория(опт)'!$B$3)/(IF(AND('Категория(опт)'!$B$6="с НДС"),1,IF(AND('Категория(опт)'!$B$6="без НДС"),1.22,"")))</f>
        <v>15708.699999999999</v>
      </c>
    </row>
    <row r="300" spans="1:13">
      <c r="A300" s="349" t="s">
        <v>2064</v>
      </c>
      <c r="B300" s="349" t="s">
        <v>2065</v>
      </c>
      <c r="D300" s="361">
        <v>23419</v>
      </c>
      <c r="I300" s="589">
        <v>0.3</v>
      </c>
      <c r="J300" s="590">
        <v>45500</v>
      </c>
      <c r="K300" s="591">
        <v>0.4</v>
      </c>
      <c r="L300" s="351">
        <f t="shared" si="9"/>
        <v>27300</v>
      </c>
      <c r="M300" s="351">
        <f>$D300*(1-IF(AND('Категория(опт)'!$B$1="A+ (Категория 1)"),E300,IF(AND('Категория(опт)'!$B$1="A (Категория 2)"),F300,IF(AND('Категория(опт)'!$B$1="B (Категория А+)"),G300,IF(AND('Категория(опт)'!$B$1="C (Категория В)"),H300,"")))))*(1-$I300)*(1-'Категория(опт)'!$B$3)/(IF(AND('Категория(опт)'!$B$6="с НДС"),1,IF(AND('Категория(опт)'!$B$6="без НДС"),1.22,"")))</f>
        <v>16393.3</v>
      </c>
    </row>
    <row r="301" spans="1:13">
      <c r="A301" s="349" t="s">
        <v>2066</v>
      </c>
      <c r="B301" s="349" t="s">
        <v>2067</v>
      </c>
      <c r="D301" s="361">
        <v>24219</v>
      </c>
      <c r="I301" s="589">
        <v>0.3</v>
      </c>
      <c r="J301" s="590">
        <v>47167</v>
      </c>
      <c r="K301" s="591">
        <v>0.4</v>
      </c>
      <c r="L301" s="351">
        <f t="shared" si="9"/>
        <v>28300.2</v>
      </c>
      <c r="M301" s="351">
        <f>$D301*(1-IF(AND('Категория(опт)'!$B$1="A+ (Категория 1)"),E301,IF(AND('Категория(опт)'!$B$1="A (Категория 2)"),F301,IF(AND('Категория(опт)'!$B$1="B (Категория А+)"),G301,IF(AND('Категория(опт)'!$B$1="C (Категория В)"),H301,"")))))*(1-$I301)*(1-'Категория(опт)'!$B$3)/(IF(AND('Категория(опт)'!$B$6="с НДС"),1,IF(AND('Категория(опт)'!$B$6="без НДС"),1.22,"")))</f>
        <v>16953.3</v>
      </c>
    </row>
    <row r="302" spans="1:13">
      <c r="A302" s="349" t="s">
        <v>2068</v>
      </c>
      <c r="B302" s="349" t="s">
        <v>2069</v>
      </c>
      <c r="D302" s="361">
        <v>25684</v>
      </c>
      <c r="I302" s="589">
        <v>0.3</v>
      </c>
      <c r="J302" s="590">
        <v>50000</v>
      </c>
      <c r="K302" s="591">
        <v>0.4</v>
      </c>
      <c r="L302" s="351">
        <f t="shared" si="9"/>
        <v>30000</v>
      </c>
      <c r="M302" s="351">
        <f>$D302*(1-IF(AND('Категория(опт)'!$B$1="A+ (Категория 1)"),E302,IF(AND('Категория(опт)'!$B$1="A (Категория 2)"),F302,IF(AND('Категория(опт)'!$B$1="B (Категория А+)"),G302,IF(AND('Категория(опт)'!$B$1="C (Категория В)"),H302,"")))))*(1-$I302)*(1-'Категория(опт)'!$B$3)/(IF(AND('Категория(опт)'!$B$6="с НДС"),1,IF(AND('Категория(опт)'!$B$6="без НДС"),1.22,"")))</f>
        <v>17978.8</v>
      </c>
    </row>
    <row r="303" spans="1:13">
      <c r="A303" s="349" t="s">
        <v>2070</v>
      </c>
      <c r="B303" s="349" t="s">
        <v>2071</v>
      </c>
      <c r="D303" s="361">
        <v>27060</v>
      </c>
      <c r="I303" s="589">
        <v>0.3</v>
      </c>
      <c r="J303" s="590">
        <v>52667</v>
      </c>
      <c r="K303" s="591">
        <v>0.4</v>
      </c>
      <c r="L303" s="351">
        <f t="shared" si="9"/>
        <v>31600.199999999997</v>
      </c>
      <c r="M303" s="351">
        <f>$D303*(1-IF(AND('Категория(опт)'!$B$1="A+ (Категория 1)"),E303,IF(AND('Категория(опт)'!$B$1="A (Категория 2)"),F303,IF(AND('Категория(опт)'!$B$1="B (Категория А+)"),G303,IF(AND('Категория(опт)'!$B$1="C (Категория В)"),H303,"")))))*(1-$I303)*(1-'Категория(опт)'!$B$3)/(IF(AND('Категория(опт)'!$B$6="с НДС"),1,IF(AND('Категория(опт)'!$B$6="без НДС"),1.22,"")))</f>
        <v>18942</v>
      </c>
    </row>
    <row r="304" spans="1:13">
      <c r="A304" s="349" t="s">
        <v>2072</v>
      </c>
      <c r="B304" s="349" t="s">
        <v>2073</v>
      </c>
      <c r="D304" s="361">
        <v>19309</v>
      </c>
      <c r="I304" s="589">
        <v>0.3</v>
      </c>
      <c r="J304" s="590">
        <v>37500</v>
      </c>
      <c r="K304" s="591">
        <v>0.4</v>
      </c>
      <c r="L304" s="351">
        <f t="shared" si="9"/>
        <v>22500</v>
      </c>
      <c r="M304" s="351">
        <f>$D304*(1-IF(AND('Категория(опт)'!$B$1="A+ (Категория 1)"),E304,IF(AND('Категория(опт)'!$B$1="A (Категория 2)"),F304,IF(AND('Категория(опт)'!$B$1="B (Категория А+)"),G304,IF(AND('Категория(опт)'!$B$1="C (Категория В)"),H304,"")))))*(1-$I304)*(1-'Категория(опт)'!$B$3)/(IF(AND('Категория(опт)'!$B$6="с НДС"),1,IF(AND('Категория(опт)'!$B$6="без НДС"),1.22,"")))</f>
        <v>13516.3</v>
      </c>
    </row>
    <row r="305" spans="1:13">
      <c r="A305" s="349" t="s">
        <v>2074</v>
      </c>
      <c r="B305" s="349" t="s">
        <v>2075</v>
      </c>
      <c r="D305" s="361">
        <v>23923</v>
      </c>
      <c r="I305" s="589">
        <v>0.3</v>
      </c>
      <c r="J305" s="590">
        <v>46500</v>
      </c>
      <c r="K305" s="591">
        <v>0.4</v>
      </c>
      <c r="L305" s="351">
        <f t="shared" si="9"/>
        <v>27900</v>
      </c>
      <c r="M305" s="351">
        <f>$D305*(1-IF(AND('Категория(опт)'!$B$1="A+ (Категория 1)"),E305,IF(AND('Категория(опт)'!$B$1="A (Категория 2)"),F305,IF(AND('Категория(опт)'!$B$1="B (Категория А+)"),G305,IF(AND('Категория(опт)'!$B$1="C (Категория В)"),H305,"")))))*(1-$I305)*(1-'Категория(опт)'!$B$3)/(IF(AND('Категория(опт)'!$B$6="с НДС"),1,IF(AND('Категория(опт)'!$B$6="без НДС"),1.22,"")))</f>
        <v>16746.099999999999</v>
      </c>
    </row>
    <row r="306" spans="1:13">
      <c r="A306" s="349" t="s">
        <v>2076</v>
      </c>
      <c r="B306" s="349" t="s">
        <v>2077</v>
      </c>
      <c r="D306" s="361">
        <v>25494</v>
      </c>
      <c r="I306" s="589">
        <v>0.3</v>
      </c>
      <c r="J306" s="590">
        <v>49500</v>
      </c>
      <c r="K306" s="591">
        <v>0.4</v>
      </c>
      <c r="L306" s="351">
        <f t="shared" si="9"/>
        <v>29700</v>
      </c>
      <c r="M306" s="351">
        <f>$D306*(1-IF(AND('Категория(опт)'!$B$1="A+ (Категория 1)"),E306,IF(AND('Категория(опт)'!$B$1="A (Категория 2)"),F306,IF(AND('Категория(опт)'!$B$1="B (Категория А+)"),G306,IF(AND('Категория(опт)'!$B$1="C (Категория В)"),H306,"")))))*(1-$I306)*(1-'Категория(опт)'!$B$3)/(IF(AND('Категория(опт)'!$B$6="с НДС"),1,IF(AND('Категория(опт)'!$B$6="без НДС"),1.22,"")))</f>
        <v>17845.8</v>
      </c>
    </row>
    <row r="307" spans="1:13">
      <c r="A307" s="349" t="s">
        <v>2078</v>
      </c>
      <c r="B307" s="349" t="s">
        <v>2079</v>
      </c>
      <c r="D307" s="361">
        <v>26380</v>
      </c>
      <c r="I307" s="589">
        <v>0.3</v>
      </c>
      <c r="J307" s="590">
        <v>51333</v>
      </c>
      <c r="K307" s="591">
        <v>0.4</v>
      </c>
      <c r="L307" s="351">
        <f t="shared" si="9"/>
        <v>30799.8</v>
      </c>
      <c r="M307" s="351">
        <f>$D307*(1-IF(AND('Категория(опт)'!$B$1="A+ (Категория 1)"),E307,IF(AND('Категория(опт)'!$B$1="A (Категория 2)"),F307,IF(AND('Категория(опт)'!$B$1="B (Категория А+)"),G307,IF(AND('Категория(опт)'!$B$1="C (Категория В)"),H307,"")))))*(1-$I307)*(1-'Категория(опт)'!$B$3)/(IF(AND('Категория(опт)'!$B$6="с НДС"),1,IF(AND('Категория(опт)'!$B$6="без НДС"),1.22,"")))</f>
        <v>18466</v>
      </c>
    </row>
    <row r="308" spans="1:13">
      <c r="A308" s="349" t="s">
        <v>2080</v>
      </c>
      <c r="B308" s="349" t="s">
        <v>2081</v>
      </c>
      <c r="D308" s="361">
        <v>27470</v>
      </c>
      <c r="I308" s="589">
        <v>0.3</v>
      </c>
      <c r="J308" s="590">
        <v>53333</v>
      </c>
      <c r="K308" s="591">
        <v>0.4</v>
      </c>
      <c r="L308" s="351">
        <f t="shared" si="9"/>
        <v>31999.8</v>
      </c>
      <c r="M308" s="351">
        <f>$D308*(1-IF(AND('Категория(опт)'!$B$1="A+ (Категория 1)"),E308,IF(AND('Категория(опт)'!$B$1="A (Категория 2)"),F308,IF(AND('Категория(опт)'!$B$1="B (Категория А+)"),G308,IF(AND('Категория(опт)'!$B$1="C (Категория В)"),H308,"")))))*(1-$I308)*(1-'Категория(опт)'!$B$3)/(IF(AND('Категория(опт)'!$B$6="с НДС"),1,IF(AND('Категория(опт)'!$B$6="без НДС"),1.22,"")))</f>
        <v>19229</v>
      </c>
    </row>
    <row r="309" spans="1:13">
      <c r="A309" s="349" t="s">
        <v>2082</v>
      </c>
      <c r="B309" s="349" t="s">
        <v>2083</v>
      </c>
      <c r="D309" s="361">
        <v>28369</v>
      </c>
      <c r="I309" s="589">
        <v>0.3</v>
      </c>
      <c r="J309" s="590">
        <v>55167</v>
      </c>
      <c r="K309" s="591">
        <v>0.4</v>
      </c>
      <c r="L309" s="351">
        <f t="shared" si="9"/>
        <v>33100.199999999997</v>
      </c>
      <c r="M309" s="351">
        <f>$D309*(1-IF(AND('Категория(опт)'!$B$1="A+ (Категория 1)"),E309,IF(AND('Категория(опт)'!$B$1="A (Категория 2)"),F309,IF(AND('Категория(опт)'!$B$1="B (Категория А+)"),G309,IF(AND('Категория(опт)'!$B$1="C (Категория В)"),H309,"")))))*(1-$I309)*(1-'Категория(опт)'!$B$3)/(IF(AND('Категория(опт)'!$B$6="с НДС"),1,IF(AND('Категория(опт)'!$B$6="без НДС"),1.22,"")))</f>
        <v>19858.3</v>
      </c>
    </row>
    <row r="310" spans="1:13">
      <c r="A310" s="349" t="s">
        <v>2166</v>
      </c>
      <c r="B310" s="349" t="s">
        <v>2167</v>
      </c>
      <c r="D310" s="581">
        <v>18440</v>
      </c>
      <c r="E310" s="355">
        <v>0</v>
      </c>
      <c r="F310" s="355">
        <v>0</v>
      </c>
      <c r="G310" s="355">
        <v>0</v>
      </c>
      <c r="H310" s="355">
        <v>0</v>
      </c>
      <c r="I310" s="589">
        <v>0.23</v>
      </c>
      <c r="J310" s="590">
        <v>34571</v>
      </c>
      <c r="K310" s="591">
        <v>0.35</v>
      </c>
      <c r="L310" s="351">
        <f t="shared" ref="L310:L325" si="10">J310*(1-K310)</f>
        <v>22471.15</v>
      </c>
      <c r="M310" s="351">
        <f>$D310*(1-IF(AND('Категория(опт)'!$B$1="A+ (Категория 1)"),E310,IF(AND('Категория(опт)'!$B$1="A (Категория 2)"),F310,IF(AND('Категория(опт)'!$B$1="B (Категория А+)"),G310,IF(AND('Категория(опт)'!$B$1="C (Категория В)"),H310,"")))))*(1-$I310)*(1-'Категория(опт)'!$B$3)/(IF(AND('Категория(опт)'!$B$6="с НДС"),1,IF(AND('Категория(опт)'!$B$6="без НДС"),1.22,"")))</f>
        <v>14198.800000000001</v>
      </c>
    </row>
    <row r="311" spans="1:13">
      <c r="A311" s="349" t="s">
        <v>2168</v>
      </c>
      <c r="B311" s="349" t="s">
        <v>2169</v>
      </c>
      <c r="D311" s="581">
        <v>19988</v>
      </c>
      <c r="E311" s="355">
        <v>0</v>
      </c>
      <c r="F311" s="355">
        <v>0</v>
      </c>
      <c r="G311" s="355">
        <v>0</v>
      </c>
      <c r="H311" s="355">
        <v>0</v>
      </c>
      <c r="I311" s="589">
        <v>0.23</v>
      </c>
      <c r="J311" s="590">
        <v>37472</v>
      </c>
      <c r="K311" s="591">
        <v>0.35</v>
      </c>
      <c r="L311" s="351">
        <f t="shared" si="10"/>
        <v>24356.799999999999</v>
      </c>
      <c r="M311" s="351">
        <f>$D311*(1-IF(AND('Категория(опт)'!$B$1="A+ (Категория 1)"),E311,IF(AND('Категория(опт)'!$B$1="A (Категория 2)"),F311,IF(AND('Категория(опт)'!$B$1="B (Категория А+)"),G311,IF(AND('Категория(опт)'!$B$1="C (Категория В)"),H311,"")))))*(1-$I311)*(1-'Категория(опт)'!$B$3)/(IF(AND('Категория(опт)'!$B$6="с НДС"),1,IF(AND('Категория(опт)'!$B$6="без НДС"),1.22,"")))</f>
        <v>15390.76</v>
      </c>
    </row>
    <row r="312" spans="1:13">
      <c r="A312" s="349" t="s">
        <v>2170</v>
      </c>
      <c r="B312" s="349" t="s">
        <v>2171</v>
      </c>
      <c r="D312" s="581">
        <v>20471</v>
      </c>
      <c r="E312" s="355">
        <v>0</v>
      </c>
      <c r="F312" s="355">
        <v>0</v>
      </c>
      <c r="G312" s="355">
        <v>0</v>
      </c>
      <c r="H312" s="355">
        <v>0</v>
      </c>
      <c r="I312" s="589">
        <v>0.23</v>
      </c>
      <c r="J312" s="590">
        <v>38378</v>
      </c>
      <c r="K312" s="591">
        <v>0.35</v>
      </c>
      <c r="L312" s="351">
        <f t="shared" si="10"/>
        <v>24945.7</v>
      </c>
      <c r="M312" s="351">
        <f>$D312*(1-IF(AND('Категория(опт)'!$B$1="A+ (Категория 1)"),E312,IF(AND('Категория(опт)'!$B$1="A (Категория 2)"),F312,IF(AND('Категория(опт)'!$B$1="B (Категория А+)"),G312,IF(AND('Категория(опт)'!$B$1="C (Категория В)"),H312,"")))))*(1-$I312)*(1-'Категория(опт)'!$B$3)/(IF(AND('Категория(опт)'!$B$6="с НДС"),1,IF(AND('Категория(опт)'!$B$6="без НДС"),1.22,"")))</f>
        <v>15762.67</v>
      </c>
    </row>
    <row r="313" spans="1:13">
      <c r="A313" s="349" t="s">
        <v>2172</v>
      </c>
      <c r="B313" s="349" t="s">
        <v>2173</v>
      </c>
      <c r="D313" s="581">
        <v>20868</v>
      </c>
      <c r="E313" s="355">
        <v>0</v>
      </c>
      <c r="F313" s="355">
        <v>0</v>
      </c>
      <c r="G313" s="355">
        <v>0</v>
      </c>
      <c r="H313" s="355">
        <v>0</v>
      </c>
      <c r="I313" s="589">
        <v>0.23</v>
      </c>
      <c r="J313" s="590">
        <v>39126</v>
      </c>
      <c r="K313" s="591">
        <v>0.35</v>
      </c>
      <c r="L313" s="351">
        <f t="shared" si="10"/>
        <v>25431.9</v>
      </c>
      <c r="M313" s="351">
        <f>$D313*(1-IF(AND('Категория(опт)'!$B$1="A+ (Категория 1)"),E313,IF(AND('Категория(опт)'!$B$1="A (Категория 2)"),F313,IF(AND('Категория(опт)'!$B$1="B (Категория А+)"),G313,IF(AND('Категория(опт)'!$B$1="C (Категория В)"),H313,"")))))*(1-$I313)*(1-'Категория(опт)'!$B$3)/(IF(AND('Категория(опт)'!$B$6="с НДС"),1,IF(AND('Категория(опт)'!$B$6="без НДС"),1.22,"")))</f>
        <v>16068.36</v>
      </c>
    </row>
    <row r="314" spans="1:13">
      <c r="A314" s="349" t="s">
        <v>2174</v>
      </c>
      <c r="B314" s="349" t="s">
        <v>2175</v>
      </c>
      <c r="D314" s="581">
        <v>20239</v>
      </c>
      <c r="E314" s="355">
        <v>0</v>
      </c>
      <c r="F314" s="355">
        <v>0</v>
      </c>
      <c r="G314" s="355">
        <v>0</v>
      </c>
      <c r="H314" s="355">
        <v>0</v>
      </c>
      <c r="I314" s="589">
        <v>0.23</v>
      </c>
      <c r="J314" s="590">
        <v>37945</v>
      </c>
      <c r="K314" s="591">
        <v>0.36</v>
      </c>
      <c r="L314" s="351">
        <f t="shared" si="10"/>
        <v>24284.799999999999</v>
      </c>
      <c r="M314" s="351">
        <f>$D314*(1-IF(AND('Категория(опт)'!$B$1="A+ (Категория 1)"),E314,IF(AND('Категория(опт)'!$B$1="A (Категория 2)"),F314,IF(AND('Категория(опт)'!$B$1="B (Категория А+)"),G314,IF(AND('Категория(опт)'!$B$1="C (Категория В)"),H314,"")))))*(1-$I314)*(1-'Категория(опт)'!$B$3)/(IF(AND('Категория(опт)'!$B$6="с НДС"),1,IF(AND('Категория(опт)'!$B$6="без НДС"),1.22,"")))</f>
        <v>15584.03</v>
      </c>
    </row>
    <row r="315" spans="1:13">
      <c r="A315" s="349" t="s">
        <v>2176</v>
      </c>
      <c r="B315" s="349" t="s">
        <v>2177</v>
      </c>
      <c r="D315" s="581">
        <v>22099</v>
      </c>
      <c r="E315" s="355">
        <v>0</v>
      </c>
      <c r="F315" s="355">
        <v>0</v>
      </c>
      <c r="G315" s="355">
        <v>0</v>
      </c>
      <c r="H315" s="355">
        <v>0</v>
      </c>
      <c r="I315" s="589">
        <v>0.23</v>
      </c>
      <c r="J315" s="590">
        <v>41436</v>
      </c>
      <c r="K315" s="591">
        <v>0.36</v>
      </c>
      <c r="L315" s="351">
        <f t="shared" si="10"/>
        <v>26519.040000000001</v>
      </c>
      <c r="M315" s="351">
        <f>$D315*(1-IF(AND('Категория(опт)'!$B$1="A+ (Категория 1)"),E315,IF(AND('Категория(опт)'!$B$1="A (Категория 2)"),F315,IF(AND('Категория(опт)'!$B$1="B (Категория А+)"),G315,IF(AND('Категория(опт)'!$B$1="C (Категория В)"),H315,"")))))*(1-$I315)*(1-'Категория(опт)'!$B$3)/(IF(AND('Категория(опт)'!$B$6="с НДС"),1,IF(AND('Категория(опт)'!$B$6="без НДС"),1.22,"")))</f>
        <v>17016.23</v>
      </c>
    </row>
    <row r="316" spans="1:13">
      <c r="A316" s="349" t="s">
        <v>2178</v>
      </c>
      <c r="B316" s="349" t="s">
        <v>2179</v>
      </c>
      <c r="D316" s="581">
        <v>22680</v>
      </c>
      <c r="E316" s="355">
        <v>0</v>
      </c>
      <c r="F316" s="355">
        <v>0</v>
      </c>
      <c r="G316" s="355">
        <v>0</v>
      </c>
      <c r="H316" s="355">
        <v>0</v>
      </c>
      <c r="I316" s="589">
        <v>0.23</v>
      </c>
      <c r="J316" s="590">
        <v>42525</v>
      </c>
      <c r="K316" s="591">
        <v>0.36</v>
      </c>
      <c r="L316" s="351">
        <f t="shared" si="10"/>
        <v>27216</v>
      </c>
      <c r="M316" s="351">
        <f>$D316*(1-IF(AND('Категория(опт)'!$B$1="A+ (Категория 1)"),E316,IF(AND('Категория(опт)'!$B$1="A (Категория 2)"),F316,IF(AND('Категория(опт)'!$B$1="B (Категория А+)"),G316,IF(AND('Категория(опт)'!$B$1="C (Категория В)"),H316,"")))))*(1-$I316)*(1-'Категория(опт)'!$B$3)/(IF(AND('Категория(опт)'!$B$6="с НДС"),1,IF(AND('Категория(опт)'!$B$6="без НДС"),1.22,"")))</f>
        <v>17463.600000000002</v>
      </c>
    </row>
    <row r="317" spans="1:13">
      <c r="A317" s="349" t="s">
        <v>2180</v>
      </c>
      <c r="B317" s="349" t="s">
        <v>2181</v>
      </c>
      <c r="D317" s="581">
        <v>23171</v>
      </c>
      <c r="E317" s="355">
        <v>0</v>
      </c>
      <c r="F317" s="355">
        <v>0</v>
      </c>
      <c r="G317" s="355">
        <v>0</v>
      </c>
      <c r="H317" s="355">
        <v>0</v>
      </c>
      <c r="I317" s="589">
        <v>0.23</v>
      </c>
      <c r="J317" s="590">
        <v>43444</v>
      </c>
      <c r="K317" s="591">
        <v>0.36</v>
      </c>
      <c r="L317" s="351">
        <f t="shared" si="10"/>
        <v>27804.16</v>
      </c>
      <c r="M317" s="351">
        <f>$D317*(1-IF(AND('Категория(опт)'!$B$1="A+ (Категория 1)"),E317,IF(AND('Категория(опт)'!$B$1="A (Категория 2)"),F317,IF(AND('Категория(опт)'!$B$1="B (Категория А+)"),G317,IF(AND('Категория(опт)'!$B$1="C (Категория В)"),H317,"")))))*(1-$I317)*(1-'Категория(опт)'!$B$3)/(IF(AND('Категория(опт)'!$B$6="с НДС"),1,IF(AND('Категория(опт)'!$B$6="без НДС"),1.22,"")))</f>
        <v>17841.670000000002</v>
      </c>
    </row>
    <row r="318" spans="1:13">
      <c r="A318" s="349" t="s">
        <v>2182</v>
      </c>
      <c r="B318" s="349" t="s">
        <v>2183</v>
      </c>
      <c r="D318" s="581">
        <v>27416</v>
      </c>
      <c r="E318" s="355">
        <v>0</v>
      </c>
      <c r="F318" s="355">
        <v>0</v>
      </c>
      <c r="G318" s="355">
        <v>0</v>
      </c>
      <c r="H318" s="355">
        <v>0</v>
      </c>
      <c r="I318" s="589">
        <v>0.23</v>
      </c>
      <c r="J318" s="590">
        <v>51411</v>
      </c>
      <c r="K318" s="591">
        <v>0.35</v>
      </c>
      <c r="L318" s="351">
        <f t="shared" si="10"/>
        <v>33417.15</v>
      </c>
      <c r="M318" s="351">
        <f>$D318*(1-IF(AND('Категория(опт)'!$B$1="A+ (Категория 1)"),E318,IF(AND('Категория(опт)'!$B$1="A (Категория 2)"),F318,IF(AND('Категория(опт)'!$B$1="B (Категория А+)"),G318,IF(AND('Категория(опт)'!$B$1="C (Категория В)"),H318,"")))))*(1-$I318)*(1-'Категория(опт)'!$B$3)/(IF(AND('Категория(опт)'!$B$6="с НДС"),1,IF(AND('Категория(опт)'!$B$6="без НДС"),1.22,"")))</f>
        <v>21110.32</v>
      </c>
    </row>
    <row r="319" spans="1:13">
      <c r="A319" s="349" t="s">
        <v>2184</v>
      </c>
      <c r="B319" s="349" t="s">
        <v>2185</v>
      </c>
      <c r="D319" s="581">
        <v>31217</v>
      </c>
      <c r="E319" s="355">
        <v>0</v>
      </c>
      <c r="F319" s="355">
        <v>0</v>
      </c>
      <c r="G319" s="355">
        <v>0</v>
      </c>
      <c r="H319" s="355">
        <v>0</v>
      </c>
      <c r="I319" s="589">
        <v>0.23</v>
      </c>
      <c r="J319" s="590">
        <v>58538</v>
      </c>
      <c r="K319" s="591">
        <v>0.35</v>
      </c>
      <c r="L319" s="351">
        <f t="shared" si="10"/>
        <v>38049.700000000004</v>
      </c>
      <c r="M319" s="351">
        <f>$D319*(1-IF(AND('Категория(опт)'!$B$1="A+ (Категория 1)"),E319,IF(AND('Категория(опт)'!$B$1="A (Категория 2)"),F319,IF(AND('Категория(опт)'!$B$1="B (Категория А+)"),G319,IF(AND('Категория(опт)'!$B$1="C (Категория В)"),H319,"")))))*(1-$I319)*(1-'Категория(опт)'!$B$3)/(IF(AND('Категория(опт)'!$B$6="с НДС"),1,IF(AND('Категория(опт)'!$B$6="без НДС"),1.22,"")))</f>
        <v>24037.09</v>
      </c>
    </row>
    <row r="320" spans="1:13">
      <c r="A320" s="349" t="s">
        <v>2186</v>
      </c>
      <c r="B320" s="349" t="s">
        <v>2187</v>
      </c>
      <c r="D320" s="581">
        <v>32488</v>
      </c>
      <c r="E320" s="355">
        <v>0</v>
      </c>
      <c r="F320" s="355">
        <v>0</v>
      </c>
      <c r="G320" s="355">
        <v>0</v>
      </c>
      <c r="H320" s="355">
        <v>0</v>
      </c>
      <c r="I320" s="589">
        <v>0.23</v>
      </c>
      <c r="J320" s="590">
        <v>60914</v>
      </c>
      <c r="K320" s="591">
        <v>0.35</v>
      </c>
      <c r="L320" s="351">
        <f t="shared" si="10"/>
        <v>39594.1</v>
      </c>
      <c r="M320" s="351">
        <f>$D320*(1-IF(AND('Категория(опт)'!$B$1="A+ (Категория 1)"),E320,IF(AND('Категория(опт)'!$B$1="A (Категория 2)"),F320,IF(AND('Категория(опт)'!$B$1="B (Категория А+)"),G320,IF(AND('Категория(опт)'!$B$1="C (Категория В)"),H320,"")))))*(1-$I320)*(1-'Категория(опт)'!$B$3)/(IF(AND('Категория(опт)'!$B$6="с НДС"),1,IF(AND('Категория(опт)'!$B$6="без НДС"),1.22,"")))</f>
        <v>25015.760000000002</v>
      </c>
    </row>
    <row r="321" spans="1:13">
      <c r="A321" s="349" t="s">
        <v>2188</v>
      </c>
      <c r="B321" s="349" t="s">
        <v>2189</v>
      </c>
      <c r="D321" s="581">
        <v>33193</v>
      </c>
      <c r="E321" s="355">
        <v>0</v>
      </c>
      <c r="F321" s="355">
        <v>0</v>
      </c>
      <c r="G321" s="355">
        <v>0</v>
      </c>
      <c r="H321" s="355">
        <v>0</v>
      </c>
      <c r="I321" s="589">
        <v>0.23</v>
      </c>
      <c r="J321" s="590">
        <v>62239</v>
      </c>
      <c r="K321" s="591">
        <v>0.35</v>
      </c>
      <c r="L321" s="351">
        <f t="shared" si="10"/>
        <v>40455.35</v>
      </c>
      <c r="M321" s="351">
        <f>$D321*(1-IF(AND('Категория(опт)'!$B$1="A+ (Категория 1)"),E321,IF(AND('Категория(опт)'!$B$1="A (Категория 2)"),F321,IF(AND('Категория(опт)'!$B$1="B (Категория А+)"),G321,IF(AND('Категория(опт)'!$B$1="C (Категория В)"),H321,"")))))*(1-$I321)*(1-'Категория(опт)'!$B$3)/(IF(AND('Категория(опт)'!$B$6="с НДС"),1,IF(AND('Категория(опт)'!$B$6="без НДС"),1.22,"")))</f>
        <v>25558.61</v>
      </c>
    </row>
    <row r="322" spans="1:13">
      <c r="A322" s="349" t="s">
        <v>2190</v>
      </c>
      <c r="B322" s="349" t="s">
        <v>2191</v>
      </c>
      <c r="D322" s="581">
        <v>29213</v>
      </c>
      <c r="E322" s="355">
        <v>0</v>
      </c>
      <c r="F322" s="355">
        <v>0</v>
      </c>
      <c r="G322" s="355">
        <v>0</v>
      </c>
      <c r="H322" s="355">
        <v>0</v>
      </c>
      <c r="I322" s="589">
        <v>0.23</v>
      </c>
      <c r="J322" s="590">
        <v>54771</v>
      </c>
      <c r="K322" s="591">
        <v>0.36</v>
      </c>
      <c r="L322" s="351">
        <f t="shared" si="10"/>
        <v>35053.440000000002</v>
      </c>
      <c r="M322" s="351">
        <f>$D322*(1-IF(AND('Категория(опт)'!$B$1="A+ (Категория 1)"),E322,IF(AND('Категория(опт)'!$B$1="A (Категория 2)"),F322,IF(AND('Категория(опт)'!$B$1="B (Категория А+)"),G322,IF(AND('Категория(опт)'!$B$1="C (Категория В)"),H322,"")))))*(1-$I322)*(1-'Категория(опт)'!$B$3)/(IF(AND('Категория(опт)'!$B$6="с НДС"),1,IF(AND('Категория(опт)'!$B$6="без НДС"),1.22,"")))</f>
        <v>22494.010000000002</v>
      </c>
    </row>
    <row r="323" spans="1:13">
      <c r="A323" s="349" t="s">
        <v>2192</v>
      </c>
      <c r="B323" s="349" t="s">
        <v>2193</v>
      </c>
      <c r="D323" s="581">
        <v>33328</v>
      </c>
      <c r="E323" s="355">
        <v>0</v>
      </c>
      <c r="F323" s="355">
        <v>0</v>
      </c>
      <c r="G323" s="355">
        <v>0</v>
      </c>
      <c r="H323" s="355">
        <v>0</v>
      </c>
      <c r="I323" s="589">
        <v>0.23</v>
      </c>
      <c r="J323" s="590">
        <v>62489</v>
      </c>
      <c r="K323" s="591">
        <v>0.36</v>
      </c>
      <c r="L323" s="351">
        <f t="shared" si="10"/>
        <v>39992.959999999999</v>
      </c>
      <c r="M323" s="351">
        <f>$D323*(1-IF(AND('Категория(опт)'!$B$1="A+ (Категория 1)"),E323,IF(AND('Категория(опт)'!$B$1="A (Категория 2)"),F323,IF(AND('Категория(опт)'!$B$1="B (Категория А+)"),G323,IF(AND('Категория(опт)'!$B$1="C (Категория В)"),H323,"")))))*(1-$I323)*(1-'Категория(опт)'!$B$3)/(IF(AND('Категория(опт)'!$B$6="с НДС"),1,IF(AND('Категория(опт)'!$B$6="без НДС"),1.22,"")))</f>
        <v>25662.560000000001</v>
      </c>
    </row>
    <row r="324" spans="1:13">
      <c r="A324" s="349" t="s">
        <v>2194</v>
      </c>
      <c r="B324" s="349" t="s">
        <v>2195</v>
      </c>
      <c r="D324" s="581">
        <v>34698</v>
      </c>
      <c r="E324" s="355">
        <v>0</v>
      </c>
      <c r="F324" s="355">
        <v>0</v>
      </c>
      <c r="G324" s="355">
        <v>0</v>
      </c>
      <c r="H324" s="355">
        <v>0</v>
      </c>
      <c r="I324" s="589">
        <v>0.23</v>
      </c>
      <c r="J324" s="590">
        <v>65061</v>
      </c>
      <c r="K324" s="591">
        <v>0.36</v>
      </c>
      <c r="L324" s="351">
        <f t="shared" si="10"/>
        <v>41639.040000000001</v>
      </c>
      <c r="M324" s="351">
        <f>$D324*(1-IF(AND('Категория(опт)'!$B$1="A+ (Категория 1)"),E324,IF(AND('Категория(опт)'!$B$1="A (Категория 2)"),F324,IF(AND('Категория(опт)'!$B$1="B (Категория А+)"),G324,IF(AND('Категория(опт)'!$B$1="C (Категория В)"),H324,"")))))*(1-$I324)*(1-'Категория(опт)'!$B$3)/(IF(AND('Категория(опт)'!$B$6="с НДС"),1,IF(AND('Категория(опт)'!$B$6="без НДС"),1.22,"")))</f>
        <v>26717.46</v>
      </c>
    </row>
    <row r="325" spans="1:13">
      <c r="A325" s="349" t="s">
        <v>2196</v>
      </c>
      <c r="B325" s="349" t="s">
        <v>2197</v>
      </c>
      <c r="D325" s="581">
        <v>35496</v>
      </c>
      <c r="E325" s="355">
        <v>0</v>
      </c>
      <c r="F325" s="355">
        <v>0</v>
      </c>
      <c r="G325" s="355">
        <v>0</v>
      </c>
      <c r="H325" s="355">
        <v>0</v>
      </c>
      <c r="I325" s="589">
        <v>0.23</v>
      </c>
      <c r="J325" s="590">
        <v>66557</v>
      </c>
      <c r="K325" s="591">
        <v>0.36</v>
      </c>
      <c r="L325" s="351">
        <f t="shared" si="10"/>
        <v>42596.480000000003</v>
      </c>
      <c r="M325" s="351">
        <f>$D325*(1-IF(AND('Категория(опт)'!$B$1="A+ (Категория 1)"),E325,IF(AND('Категория(опт)'!$B$1="A (Категория 2)"),F325,IF(AND('Категория(опт)'!$B$1="B (Категория А+)"),G325,IF(AND('Категория(опт)'!$B$1="C (Категория В)"),H325,"")))))*(1-$I325)*(1-'Категория(опт)'!$B$3)/(IF(AND('Категория(опт)'!$B$6="с НДС"),1,IF(AND('Категория(опт)'!$B$6="без НДС"),1.22,"")))</f>
        <v>27331.920000000002</v>
      </c>
    </row>
  </sheetData>
  <mergeCells count="2">
    <mergeCell ref="D1:I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/>
  </sheetPr>
  <dimension ref="A1:M121"/>
  <sheetViews>
    <sheetView topLeftCell="A94" zoomScale="70" zoomScaleNormal="70" workbookViewId="0">
      <selection activeCell="K120" sqref="K120:K121"/>
    </sheetView>
  </sheetViews>
  <sheetFormatPr defaultColWidth="8.7109375" defaultRowHeight="15"/>
  <cols>
    <col min="1" max="1" width="18.140625" customWidth="1"/>
    <col min="2" max="2" width="49.42578125" bestFit="1" customWidth="1"/>
    <col min="3" max="3" width="24.28515625" bestFit="1" customWidth="1"/>
    <col min="4" max="4" width="16.7109375" style="597" customWidth="1"/>
    <col min="5" max="8" width="8.7109375" style="598" customWidth="1"/>
    <col min="9" max="9" width="13" style="599" customWidth="1"/>
    <col min="10" max="10" width="10" style="598" bestFit="1" customWidth="1"/>
    <col min="11" max="11" width="8.7109375" style="599"/>
    <col min="12" max="12" width="16.42578125" bestFit="1" customWidth="1"/>
    <col min="13" max="13" width="13" bestFit="1" customWidth="1"/>
  </cols>
  <sheetData>
    <row r="1" spans="1:13">
      <c r="A1" s="349"/>
      <c r="B1" s="349"/>
      <c r="C1" s="349"/>
      <c r="D1" s="638" t="s">
        <v>119</v>
      </c>
      <c r="E1" s="638"/>
      <c r="F1" s="638"/>
      <c r="G1" s="638"/>
      <c r="H1" s="638"/>
      <c r="I1" s="638"/>
      <c r="J1" s="637" t="s">
        <v>120</v>
      </c>
      <c r="K1" s="637"/>
      <c r="L1" s="354"/>
      <c r="M1" s="355"/>
    </row>
    <row r="2" spans="1:13">
      <c r="A2" s="349"/>
      <c r="B2" s="349"/>
      <c r="C2" s="349"/>
      <c r="D2" s="592" t="s">
        <v>121</v>
      </c>
      <c r="E2" s="593" t="s">
        <v>7</v>
      </c>
      <c r="F2" s="593" t="s">
        <v>6</v>
      </c>
      <c r="G2" s="593" t="s">
        <v>8</v>
      </c>
      <c r="H2" s="593" t="s">
        <v>9</v>
      </c>
      <c r="I2" s="582" t="s">
        <v>122</v>
      </c>
      <c r="J2" s="583"/>
      <c r="K2" s="584" t="s">
        <v>123</v>
      </c>
      <c r="L2" s="357" t="s">
        <v>34</v>
      </c>
      <c r="M2" s="358" t="s">
        <v>31</v>
      </c>
    </row>
    <row r="3" spans="1:13">
      <c r="A3" s="349" t="s">
        <v>827</v>
      </c>
      <c r="B3" s="349" t="s">
        <v>828</v>
      </c>
      <c r="C3" s="349" t="s">
        <v>796</v>
      </c>
      <c r="D3" s="594">
        <v>848</v>
      </c>
      <c r="E3" s="595"/>
      <c r="F3" s="595"/>
      <c r="G3" s="595"/>
      <c r="H3" s="595"/>
      <c r="I3" s="596">
        <v>0</v>
      </c>
      <c r="J3" s="583">
        <v>3820</v>
      </c>
      <c r="K3" s="586">
        <v>0.6</v>
      </c>
      <c r="L3" s="351">
        <f t="shared" ref="L3:L16" si="0">J3*(1-K3)</f>
        <v>1528</v>
      </c>
      <c r="M3" s="351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НДС"),1.22,"")))</f>
        <v>848</v>
      </c>
    </row>
    <row r="4" spans="1:13">
      <c r="A4" s="349" t="s">
        <v>829</v>
      </c>
      <c r="B4" s="349" t="s">
        <v>830</v>
      </c>
      <c r="C4" s="349" t="s">
        <v>796</v>
      </c>
      <c r="D4" s="594">
        <v>989</v>
      </c>
      <c r="E4" s="595"/>
      <c r="F4" s="595"/>
      <c r="G4" s="595"/>
      <c r="H4" s="595"/>
      <c r="I4" s="596">
        <v>0</v>
      </c>
      <c r="J4" s="583">
        <v>4458</v>
      </c>
      <c r="K4" s="586">
        <v>0.6</v>
      </c>
      <c r="L4" s="351">
        <f t="shared" si="0"/>
        <v>1783.2</v>
      </c>
      <c r="M4" s="351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НДС"),1.22,"")))</f>
        <v>989</v>
      </c>
    </row>
    <row r="5" spans="1:13">
      <c r="A5" s="349" t="s">
        <v>831</v>
      </c>
      <c r="B5" s="349" t="s">
        <v>832</v>
      </c>
      <c r="C5" s="349" t="s">
        <v>796</v>
      </c>
      <c r="D5" s="594">
        <v>1129</v>
      </c>
      <c r="E5" s="595"/>
      <c r="F5" s="595"/>
      <c r="G5" s="595"/>
      <c r="H5" s="595"/>
      <c r="I5" s="596">
        <v>0</v>
      </c>
      <c r="J5" s="583">
        <v>5119</v>
      </c>
      <c r="K5" s="586">
        <v>0.6</v>
      </c>
      <c r="L5" s="351">
        <f t="shared" si="0"/>
        <v>2047.6000000000001</v>
      </c>
      <c r="M5" s="351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НДС"),1.22,"")))</f>
        <v>1129</v>
      </c>
    </row>
    <row r="6" spans="1:13">
      <c r="A6" s="349" t="s">
        <v>833</v>
      </c>
      <c r="B6" s="349" t="s">
        <v>834</v>
      </c>
      <c r="C6" s="349" t="s">
        <v>796</v>
      </c>
      <c r="D6" s="594">
        <v>1276</v>
      </c>
      <c r="E6" s="595"/>
      <c r="F6" s="595"/>
      <c r="G6" s="595"/>
      <c r="H6" s="595"/>
      <c r="I6" s="596">
        <v>0</v>
      </c>
      <c r="J6" s="583">
        <v>5782</v>
      </c>
      <c r="K6" s="586">
        <v>0.6</v>
      </c>
      <c r="L6" s="351">
        <f t="shared" si="0"/>
        <v>2312.8000000000002</v>
      </c>
      <c r="M6" s="351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НДС"),1.22,"")))</f>
        <v>1276</v>
      </c>
    </row>
    <row r="7" spans="1:13">
      <c r="A7" s="349" t="s">
        <v>835</v>
      </c>
      <c r="B7" s="349" t="s">
        <v>836</v>
      </c>
      <c r="C7" s="349" t="s">
        <v>796</v>
      </c>
      <c r="D7" s="594">
        <v>1416</v>
      </c>
      <c r="E7" s="595"/>
      <c r="F7" s="595"/>
      <c r="G7" s="595"/>
      <c r="H7" s="595"/>
      <c r="I7" s="596">
        <v>0</v>
      </c>
      <c r="J7" s="583">
        <v>6367</v>
      </c>
      <c r="K7" s="586">
        <v>0.6</v>
      </c>
      <c r="L7" s="351">
        <f t="shared" si="0"/>
        <v>2546.8000000000002</v>
      </c>
      <c r="M7" s="351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НДС"),1.22,"")))</f>
        <v>1416</v>
      </c>
    </row>
    <row r="8" spans="1:13">
      <c r="A8" s="349" t="s">
        <v>837</v>
      </c>
      <c r="B8" s="349" t="s">
        <v>838</v>
      </c>
      <c r="C8" s="349" t="s">
        <v>796</v>
      </c>
      <c r="D8" s="594">
        <v>926</v>
      </c>
      <c r="E8" s="595"/>
      <c r="F8" s="595"/>
      <c r="G8" s="595"/>
      <c r="H8" s="595"/>
      <c r="I8" s="596">
        <v>0</v>
      </c>
      <c r="J8" s="583">
        <v>3005</v>
      </c>
      <c r="K8" s="586">
        <v>0.45</v>
      </c>
      <c r="L8" s="351">
        <f t="shared" si="0"/>
        <v>1652.7500000000002</v>
      </c>
      <c r="M8" s="351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НДС"),1.22,"")))</f>
        <v>926</v>
      </c>
    </row>
    <row r="9" spans="1:13">
      <c r="A9" s="349" t="s">
        <v>839</v>
      </c>
      <c r="B9" s="349" t="s">
        <v>840</v>
      </c>
      <c r="C9" s="349" t="s">
        <v>796</v>
      </c>
      <c r="D9" s="594">
        <v>1168</v>
      </c>
      <c r="E9" s="595"/>
      <c r="F9" s="595"/>
      <c r="G9" s="595"/>
      <c r="H9" s="595"/>
      <c r="I9" s="596">
        <v>0</v>
      </c>
      <c r="J9" s="583">
        <v>3791</v>
      </c>
      <c r="K9" s="586">
        <v>0.45</v>
      </c>
      <c r="L9" s="351">
        <f t="shared" si="0"/>
        <v>2085.0500000000002</v>
      </c>
      <c r="M9" s="351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НДС"),1.22,"")))</f>
        <v>1168</v>
      </c>
    </row>
    <row r="10" spans="1:13">
      <c r="A10" s="349" t="s">
        <v>841</v>
      </c>
      <c r="B10" s="349" t="s">
        <v>842</v>
      </c>
      <c r="C10" s="349" t="s">
        <v>796</v>
      </c>
      <c r="D10" s="594">
        <v>1255</v>
      </c>
      <c r="E10" s="595"/>
      <c r="F10" s="595"/>
      <c r="G10" s="595"/>
      <c r="H10" s="595"/>
      <c r="I10" s="596">
        <v>0</v>
      </c>
      <c r="J10" s="583">
        <v>4071</v>
      </c>
      <c r="K10" s="586">
        <v>0.45</v>
      </c>
      <c r="L10" s="351">
        <f t="shared" si="0"/>
        <v>2239.0500000000002</v>
      </c>
      <c r="M10" s="351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НДС"),1.22,"")))</f>
        <v>1255</v>
      </c>
    </row>
    <row r="11" spans="1:13">
      <c r="A11" s="349" t="s">
        <v>843</v>
      </c>
      <c r="B11" s="349" t="s">
        <v>844</v>
      </c>
      <c r="C11" s="349" t="s">
        <v>796</v>
      </c>
      <c r="D11" s="594">
        <v>1407</v>
      </c>
      <c r="E11" s="595"/>
      <c r="F11" s="595"/>
      <c r="G11" s="595"/>
      <c r="H11" s="595"/>
      <c r="I11" s="596">
        <v>0</v>
      </c>
      <c r="J11" s="583">
        <v>4572</v>
      </c>
      <c r="K11" s="586">
        <v>0.45</v>
      </c>
      <c r="L11" s="351">
        <f t="shared" si="0"/>
        <v>2514.6000000000004</v>
      </c>
      <c r="M11" s="351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НДС"),1.22,"")))</f>
        <v>1407</v>
      </c>
    </row>
    <row r="12" spans="1:13">
      <c r="A12" s="349" t="s">
        <v>1858</v>
      </c>
      <c r="B12" s="349" t="s">
        <v>1460</v>
      </c>
      <c r="C12" s="349" t="s">
        <v>796</v>
      </c>
      <c r="D12" s="594">
        <v>1557</v>
      </c>
      <c r="E12" s="595"/>
      <c r="F12" s="595"/>
      <c r="G12" s="595"/>
      <c r="H12" s="595"/>
      <c r="I12" s="596">
        <v>0</v>
      </c>
      <c r="J12" s="583">
        <v>5064</v>
      </c>
      <c r="K12" s="586">
        <v>0.45</v>
      </c>
      <c r="L12" s="351">
        <f t="shared" ref="L12" si="1">J12*(1-K12)</f>
        <v>2785.2000000000003</v>
      </c>
      <c r="M12" s="351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НДС"),1.22,"")))</f>
        <v>1557</v>
      </c>
    </row>
    <row r="13" spans="1:13">
      <c r="A13" s="349" t="s">
        <v>846</v>
      </c>
      <c r="B13" s="349" t="s">
        <v>847</v>
      </c>
      <c r="C13" s="349" t="s">
        <v>796</v>
      </c>
      <c r="D13" s="594">
        <v>915</v>
      </c>
      <c r="E13" s="595"/>
      <c r="F13" s="595"/>
      <c r="G13" s="595"/>
      <c r="H13" s="595"/>
      <c r="I13" s="596">
        <v>0</v>
      </c>
      <c r="J13" s="583">
        <v>2650</v>
      </c>
      <c r="K13" s="586">
        <v>0.4</v>
      </c>
      <c r="L13" s="351">
        <f t="shared" si="0"/>
        <v>1590</v>
      </c>
      <c r="M13" s="351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НДС"),1.22,"")))</f>
        <v>915</v>
      </c>
    </row>
    <row r="14" spans="1:13">
      <c r="A14" s="349" t="s">
        <v>848</v>
      </c>
      <c r="B14" s="349" t="s">
        <v>849</v>
      </c>
      <c r="C14" s="349" t="s">
        <v>796</v>
      </c>
      <c r="D14" s="594">
        <v>1375</v>
      </c>
      <c r="E14" s="595"/>
      <c r="F14" s="595"/>
      <c r="G14" s="595"/>
      <c r="H14" s="595"/>
      <c r="I14" s="596">
        <v>0</v>
      </c>
      <c r="J14" s="583">
        <v>6171</v>
      </c>
      <c r="K14" s="586">
        <v>0.65</v>
      </c>
      <c r="L14" s="351">
        <f t="shared" si="0"/>
        <v>2159.85</v>
      </c>
      <c r="M14" s="351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НДС"),1.22,"")))</f>
        <v>1375</v>
      </c>
    </row>
    <row r="15" spans="1:13">
      <c r="A15" s="349" t="s">
        <v>850</v>
      </c>
      <c r="B15" s="349" t="s">
        <v>851</v>
      </c>
      <c r="C15" s="349" t="s">
        <v>796</v>
      </c>
      <c r="D15" s="594">
        <v>1829</v>
      </c>
      <c r="E15" s="595"/>
      <c r="F15" s="595"/>
      <c r="G15" s="595"/>
      <c r="H15" s="595"/>
      <c r="I15" s="596">
        <v>0</v>
      </c>
      <c r="J15" s="583">
        <v>6124</v>
      </c>
      <c r="K15" s="586">
        <v>0.5</v>
      </c>
      <c r="L15" s="351">
        <f t="shared" si="0"/>
        <v>3062</v>
      </c>
      <c r="M15" s="351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НДС"),1.22,"")))</f>
        <v>1829</v>
      </c>
    </row>
    <row r="16" spans="1:13">
      <c r="A16" s="349" t="s">
        <v>852</v>
      </c>
      <c r="B16" s="349" t="s">
        <v>853</v>
      </c>
      <c r="C16" s="349" t="s">
        <v>796</v>
      </c>
      <c r="D16" s="594">
        <v>1901</v>
      </c>
      <c r="E16" s="595"/>
      <c r="F16" s="595"/>
      <c r="G16" s="595"/>
      <c r="H16" s="595"/>
      <c r="I16" s="596">
        <v>0</v>
      </c>
      <c r="J16" s="583">
        <v>6516</v>
      </c>
      <c r="K16" s="586">
        <v>0.5</v>
      </c>
      <c r="L16" s="351">
        <f t="shared" si="0"/>
        <v>3258</v>
      </c>
      <c r="M16" s="351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НДС"),1.22,"")))</f>
        <v>1901</v>
      </c>
    </row>
    <row r="17" spans="1:13">
      <c r="A17" s="349" t="s">
        <v>854</v>
      </c>
      <c r="B17" s="349" t="s">
        <v>855</v>
      </c>
      <c r="C17" s="349" t="s">
        <v>796</v>
      </c>
      <c r="D17" s="594">
        <v>2534</v>
      </c>
      <c r="E17" s="595"/>
      <c r="F17" s="595"/>
      <c r="G17" s="595"/>
      <c r="H17" s="595"/>
      <c r="I17" s="596">
        <v>0</v>
      </c>
      <c r="J17" s="583">
        <v>8677</v>
      </c>
      <c r="K17" s="586">
        <v>0.5</v>
      </c>
      <c r="L17" s="351">
        <f t="shared" ref="L17:L44" si="2">J17*(1-K17)</f>
        <v>4338.5</v>
      </c>
      <c r="M17" s="351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НДС"),1.22,"")))</f>
        <v>2534</v>
      </c>
    </row>
    <row r="18" spans="1:13">
      <c r="A18" s="349" t="s">
        <v>856</v>
      </c>
      <c r="B18" s="349" t="s">
        <v>857</v>
      </c>
      <c r="C18" s="349" t="s">
        <v>263</v>
      </c>
      <c r="D18" s="594">
        <v>1267</v>
      </c>
      <c r="E18" s="595"/>
      <c r="F18" s="595"/>
      <c r="G18" s="595"/>
      <c r="H18" s="595"/>
      <c r="I18" s="596">
        <v>0</v>
      </c>
      <c r="J18" s="583">
        <v>4585</v>
      </c>
      <c r="K18" s="586">
        <v>0.5</v>
      </c>
      <c r="L18" s="351">
        <f t="shared" si="2"/>
        <v>2292.5</v>
      </c>
      <c r="M18" s="351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НДС"),1.22,"")))</f>
        <v>1267</v>
      </c>
    </row>
    <row r="19" spans="1:13">
      <c r="A19" s="349" t="s">
        <v>858</v>
      </c>
      <c r="B19" s="349" t="s">
        <v>859</v>
      </c>
      <c r="C19" s="349" t="s">
        <v>263</v>
      </c>
      <c r="D19" s="594">
        <v>1728</v>
      </c>
      <c r="E19" s="595"/>
      <c r="F19" s="595"/>
      <c r="G19" s="595"/>
      <c r="H19" s="595"/>
      <c r="I19" s="596">
        <v>0</v>
      </c>
      <c r="J19" s="583">
        <v>6222</v>
      </c>
      <c r="K19" s="586">
        <v>0.5</v>
      </c>
      <c r="L19" s="351">
        <f t="shared" si="2"/>
        <v>3111</v>
      </c>
      <c r="M19" s="351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НДС"),1.22,"")))</f>
        <v>1728</v>
      </c>
    </row>
    <row r="20" spans="1:13">
      <c r="A20" s="349" t="s">
        <v>860</v>
      </c>
      <c r="B20" s="349" t="s">
        <v>861</v>
      </c>
      <c r="C20" s="349" t="s">
        <v>263</v>
      </c>
      <c r="D20" s="594">
        <v>1605</v>
      </c>
      <c r="E20" s="595"/>
      <c r="F20" s="595"/>
      <c r="G20" s="595"/>
      <c r="H20" s="595"/>
      <c r="I20" s="596">
        <v>0</v>
      </c>
      <c r="J20" s="583">
        <v>6849</v>
      </c>
      <c r="K20" s="586">
        <v>0.55000000000000004</v>
      </c>
      <c r="L20" s="351">
        <f t="shared" si="2"/>
        <v>3082.0499999999997</v>
      </c>
      <c r="M20" s="351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НДС"),1.22,"")))</f>
        <v>1605</v>
      </c>
    </row>
    <row r="21" spans="1:13">
      <c r="A21" s="349" t="s">
        <v>862</v>
      </c>
      <c r="B21" s="349" t="s">
        <v>863</v>
      </c>
      <c r="C21" s="349" t="s">
        <v>263</v>
      </c>
      <c r="D21" s="594">
        <v>1872</v>
      </c>
      <c r="E21" s="595"/>
      <c r="F21" s="595"/>
      <c r="G21" s="595"/>
      <c r="H21" s="595"/>
      <c r="I21" s="596">
        <v>0</v>
      </c>
      <c r="J21" s="583">
        <v>7986</v>
      </c>
      <c r="K21" s="586">
        <v>0.55000000000000004</v>
      </c>
      <c r="L21" s="351">
        <f t="shared" si="2"/>
        <v>3593.7</v>
      </c>
      <c r="M21" s="351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НДС"),1.22,"")))</f>
        <v>1872</v>
      </c>
    </row>
    <row r="22" spans="1:13">
      <c r="A22" s="349" t="s">
        <v>864</v>
      </c>
      <c r="B22" s="349" t="s">
        <v>865</v>
      </c>
      <c r="C22" s="349" t="s">
        <v>263</v>
      </c>
      <c r="D22" s="594">
        <v>2318</v>
      </c>
      <c r="E22" s="595"/>
      <c r="F22" s="595"/>
      <c r="G22" s="595"/>
      <c r="H22" s="595"/>
      <c r="I22" s="596">
        <v>0</v>
      </c>
      <c r="J22" s="583">
        <v>9908</v>
      </c>
      <c r="K22" s="586">
        <v>0.55000000000000004</v>
      </c>
      <c r="L22" s="351">
        <f t="shared" si="2"/>
        <v>4458.5999999999995</v>
      </c>
      <c r="M22" s="351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НДС"),1.22,"")))</f>
        <v>2318</v>
      </c>
    </row>
    <row r="23" spans="1:13">
      <c r="A23" s="349" t="s">
        <v>866</v>
      </c>
      <c r="B23" s="349" t="s">
        <v>867</v>
      </c>
      <c r="C23" s="349" t="s">
        <v>263</v>
      </c>
      <c r="D23" s="594">
        <v>789</v>
      </c>
      <c r="E23" s="595"/>
      <c r="F23" s="595"/>
      <c r="G23" s="595"/>
      <c r="H23" s="595"/>
      <c r="I23" s="596">
        <v>0</v>
      </c>
      <c r="J23" s="583">
        <v>3218</v>
      </c>
      <c r="K23" s="586">
        <v>0.6</v>
      </c>
      <c r="L23" s="351">
        <f t="shared" si="2"/>
        <v>1287.2</v>
      </c>
      <c r="M23" s="351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НДС"),1.22,"")))</f>
        <v>789</v>
      </c>
    </row>
    <row r="24" spans="1:13">
      <c r="A24" s="349" t="s">
        <v>868</v>
      </c>
      <c r="B24" s="349" t="s">
        <v>869</v>
      </c>
      <c r="C24" s="349" t="s">
        <v>263</v>
      </c>
      <c r="D24" s="594">
        <v>1088</v>
      </c>
      <c r="E24" s="595"/>
      <c r="F24" s="595"/>
      <c r="G24" s="595"/>
      <c r="H24" s="595"/>
      <c r="I24" s="596">
        <v>0</v>
      </c>
      <c r="J24" s="583">
        <v>4456</v>
      </c>
      <c r="K24" s="586">
        <v>0.6</v>
      </c>
      <c r="L24" s="351">
        <f t="shared" si="2"/>
        <v>1782.4</v>
      </c>
      <c r="M24" s="351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НДС"),1.22,"")))</f>
        <v>1088</v>
      </c>
    </row>
    <row r="25" spans="1:13">
      <c r="A25" s="349" t="s">
        <v>870</v>
      </c>
      <c r="B25" s="349" t="s">
        <v>871</v>
      </c>
      <c r="C25" s="349" t="s">
        <v>263</v>
      </c>
      <c r="D25" s="594">
        <v>601</v>
      </c>
      <c r="E25" s="595"/>
      <c r="F25" s="595"/>
      <c r="G25" s="595"/>
      <c r="H25" s="595"/>
      <c r="I25" s="596">
        <v>0</v>
      </c>
      <c r="J25" s="583">
        <v>2080</v>
      </c>
      <c r="K25" s="586">
        <v>0.5</v>
      </c>
      <c r="L25" s="351">
        <f t="shared" si="2"/>
        <v>1040</v>
      </c>
      <c r="M25" s="351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НДС"),1.22,"")))</f>
        <v>601</v>
      </c>
    </row>
    <row r="26" spans="1:13">
      <c r="A26" s="349" t="s">
        <v>872</v>
      </c>
      <c r="B26" s="349" t="s">
        <v>873</v>
      </c>
      <c r="C26" s="349" t="s">
        <v>263</v>
      </c>
      <c r="D26" s="594">
        <v>864</v>
      </c>
      <c r="E26" s="595"/>
      <c r="F26" s="595"/>
      <c r="G26" s="595"/>
      <c r="H26" s="595"/>
      <c r="I26" s="596">
        <v>0</v>
      </c>
      <c r="J26" s="583">
        <v>2920</v>
      </c>
      <c r="K26" s="586">
        <v>0.5</v>
      </c>
      <c r="L26" s="351">
        <f t="shared" si="2"/>
        <v>1460</v>
      </c>
      <c r="M26" s="351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НДС"),1.22,"")))</f>
        <v>864</v>
      </c>
    </row>
    <row r="27" spans="1:13">
      <c r="A27" s="349" t="s">
        <v>874</v>
      </c>
      <c r="B27" s="349" t="s">
        <v>875</v>
      </c>
      <c r="C27" s="349" t="s">
        <v>263</v>
      </c>
      <c r="D27" s="594">
        <v>1173</v>
      </c>
      <c r="E27" s="595"/>
      <c r="F27" s="595"/>
      <c r="G27" s="595"/>
      <c r="H27" s="595"/>
      <c r="I27" s="596">
        <v>0</v>
      </c>
      <c r="J27" s="583">
        <v>4100</v>
      </c>
      <c r="K27" s="586">
        <v>0.5</v>
      </c>
      <c r="L27" s="351">
        <f t="shared" si="2"/>
        <v>2050</v>
      </c>
      <c r="M27" s="351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НДС"),1.22,"")))</f>
        <v>1173</v>
      </c>
    </row>
    <row r="28" spans="1:13">
      <c r="A28" s="349" t="s">
        <v>876</v>
      </c>
      <c r="B28" s="349" t="s">
        <v>877</v>
      </c>
      <c r="C28" s="349" t="s">
        <v>263</v>
      </c>
      <c r="D28" s="594">
        <v>1021</v>
      </c>
      <c r="E28" s="595"/>
      <c r="F28" s="595"/>
      <c r="G28" s="595"/>
      <c r="H28" s="595"/>
      <c r="I28" s="596">
        <v>0</v>
      </c>
      <c r="J28" s="583">
        <v>2785</v>
      </c>
      <c r="K28" s="586">
        <v>0.35</v>
      </c>
      <c r="L28" s="351">
        <f t="shared" si="2"/>
        <v>1810.25</v>
      </c>
      <c r="M28" s="351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НДС"),1.22,"")))</f>
        <v>1021</v>
      </c>
    </row>
    <row r="29" spans="1:13">
      <c r="A29" s="349" t="s">
        <v>878</v>
      </c>
      <c r="B29" s="349" t="s">
        <v>879</v>
      </c>
      <c r="C29" s="349" t="s">
        <v>263</v>
      </c>
      <c r="D29" s="594">
        <v>2717</v>
      </c>
      <c r="E29" s="595"/>
      <c r="F29" s="595"/>
      <c r="G29" s="595"/>
      <c r="H29" s="595"/>
      <c r="I29" s="596">
        <v>0</v>
      </c>
      <c r="J29" s="583">
        <v>6914</v>
      </c>
      <c r="K29" s="586">
        <v>0.3</v>
      </c>
      <c r="L29" s="351">
        <f t="shared" si="2"/>
        <v>4839.7999999999993</v>
      </c>
      <c r="M29" s="351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НДС"),1.22,"")))</f>
        <v>2717</v>
      </c>
    </row>
    <row r="30" spans="1:13">
      <c r="A30" s="349" t="s">
        <v>880</v>
      </c>
      <c r="B30" s="349" t="s">
        <v>881</v>
      </c>
      <c r="C30" s="349" t="s">
        <v>263</v>
      </c>
      <c r="D30" s="594">
        <v>2862</v>
      </c>
      <c r="E30" s="595"/>
      <c r="F30" s="595"/>
      <c r="G30" s="595"/>
      <c r="H30" s="595"/>
      <c r="I30" s="596">
        <v>0</v>
      </c>
      <c r="J30" s="583">
        <v>8400</v>
      </c>
      <c r="K30" s="586">
        <v>0.4</v>
      </c>
      <c r="L30" s="351">
        <f t="shared" si="2"/>
        <v>5040</v>
      </c>
      <c r="M30" s="351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НДС"),1.22,"")))</f>
        <v>2862</v>
      </c>
    </row>
    <row r="31" spans="1:13">
      <c r="A31" s="349" t="s">
        <v>882</v>
      </c>
      <c r="B31" s="349" t="s">
        <v>883</v>
      </c>
      <c r="C31" s="349" t="s">
        <v>263</v>
      </c>
      <c r="D31" s="594">
        <v>1728</v>
      </c>
      <c r="E31" s="595"/>
      <c r="F31" s="595"/>
      <c r="G31" s="595"/>
      <c r="H31" s="595"/>
      <c r="I31" s="596">
        <v>0</v>
      </c>
      <c r="J31" s="583">
        <v>5083</v>
      </c>
      <c r="K31" s="586">
        <v>0.4</v>
      </c>
      <c r="L31" s="351">
        <f t="shared" si="2"/>
        <v>3049.7999999999997</v>
      </c>
      <c r="M31" s="351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НДС"),1.22,"")))</f>
        <v>1728</v>
      </c>
    </row>
    <row r="32" spans="1:13">
      <c r="A32" s="349" t="s">
        <v>884</v>
      </c>
      <c r="B32" s="349" t="s">
        <v>885</v>
      </c>
      <c r="C32" s="349" t="s">
        <v>263</v>
      </c>
      <c r="D32" s="627">
        <v>908</v>
      </c>
      <c r="E32" s="595"/>
      <c r="F32" s="595"/>
      <c r="G32" s="595"/>
      <c r="H32" s="595"/>
      <c r="I32" s="596">
        <v>0</v>
      </c>
      <c r="J32" s="628">
        <v>2300</v>
      </c>
      <c r="K32" s="586">
        <v>0.3</v>
      </c>
      <c r="L32" s="351">
        <f t="shared" si="2"/>
        <v>1610</v>
      </c>
      <c r="M32" s="351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НДС"),1.22,"")))</f>
        <v>908</v>
      </c>
    </row>
    <row r="33" spans="1:13">
      <c r="A33" s="349" t="s">
        <v>886</v>
      </c>
      <c r="B33" s="349" t="s">
        <v>887</v>
      </c>
      <c r="C33" s="349" t="s">
        <v>263</v>
      </c>
      <c r="D33" s="594">
        <v>670</v>
      </c>
      <c r="E33" s="595"/>
      <c r="F33" s="595"/>
      <c r="G33" s="595"/>
      <c r="H33" s="595"/>
      <c r="I33" s="596">
        <v>0</v>
      </c>
      <c r="J33" s="583">
        <v>1754</v>
      </c>
      <c r="K33" s="586">
        <v>0.35</v>
      </c>
      <c r="L33" s="351">
        <f t="shared" si="2"/>
        <v>1140.1000000000001</v>
      </c>
      <c r="M33" s="351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НДС"),1.22,"")))</f>
        <v>670</v>
      </c>
    </row>
    <row r="34" spans="1:13">
      <c r="A34" s="349" t="s">
        <v>888</v>
      </c>
      <c r="B34" s="349" t="s">
        <v>889</v>
      </c>
      <c r="C34" s="349" t="s">
        <v>263</v>
      </c>
      <c r="D34" s="594">
        <v>1201</v>
      </c>
      <c r="E34" s="595"/>
      <c r="F34" s="595"/>
      <c r="G34" s="595"/>
      <c r="H34" s="595"/>
      <c r="I34" s="596">
        <v>0</v>
      </c>
      <c r="J34" s="583">
        <v>4120</v>
      </c>
      <c r="K34" s="586">
        <v>0.5</v>
      </c>
      <c r="L34" s="351">
        <f t="shared" si="2"/>
        <v>2060</v>
      </c>
      <c r="M34" s="351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НДС"),1.22,"")))</f>
        <v>1201</v>
      </c>
    </row>
    <row r="35" spans="1:13">
      <c r="A35" s="349" t="s">
        <v>890</v>
      </c>
      <c r="B35" s="349" t="s">
        <v>891</v>
      </c>
      <c r="C35" s="349" t="s">
        <v>263</v>
      </c>
      <c r="D35" s="594">
        <v>1811</v>
      </c>
      <c r="E35" s="595"/>
      <c r="F35" s="595"/>
      <c r="G35" s="595"/>
      <c r="H35" s="595"/>
      <c r="I35" s="596">
        <v>0</v>
      </c>
      <c r="J35" s="583">
        <v>5333</v>
      </c>
      <c r="K35" s="586">
        <v>0.4</v>
      </c>
      <c r="L35" s="351">
        <f t="shared" si="2"/>
        <v>3199.7999999999997</v>
      </c>
      <c r="M35" s="351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НДС"),1.22,"")))</f>
        <v>1811</v>
      </c>
    </row>
    <row r="36" spans="1:13">
      <c r="A36" s="349" t="s">
        <v>892</v>
      </c>
      <c r="B36" s="349" t="s">
        <v>893</v>
      </c>
      <c r="C36" s="349" t="s">
        <v>263</v>
      </c>
      <c r="D36" s="594">
        <v>1848</v>
      </c>
      <c r="E36" s="595"/>
      <c r="F36" s="595"/>
      <c r="G36" s="595"/>
      <c r="H36" s="595"/>
      <c r="I36" s="596">
        <v>0</v>
      </c>
      <c r="J36" s="583">
        <v>5333</v>
      </c>
      <c r="K36" s="586">
        <v>0.4</v>
      </c>
      <c r="L36" s="351">
        <f t="shared" si="2"/>
        <v>3199.7999999999997</v>
      </c>
      <c r="M36" s="351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НДС"),1.22,"")))</f>
        <v>1848</v>
      </c>
    </row>
    <row r="37" spans="1:13">
      <c r="A37" s="349" t="s">
        <v>894</v>
      </c>
      <c r="B37" s="349" t="s">
        <v>895</v>
      </c>
      <c r="C37" s="349" t="s">
        <v>263</v>
      </c>
      <c r="D37" s="594">
        <v>1848</v>
      </c>
      <c r="E37" s="595"/>
      <c r="F37" s="595"/>
      <c r="G37" s="595"/>
      <c r="H37" s="595"/>
      <c r="I37" s="596">
        <v>0</v>
      </c>
      <c r="J37" s="583">
        <v>5333</v>
      </c>
      <c r="K37" s="586">
        <v>0.4</v>
      </c>
      <c r="L37" s="351">
        <f t="shared" si="2"/>
        <v>3199.7999999999997</v>
      </c>
      <c r="M37" s="351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НДС"),1.22,"")))</f>
        <v>1848</v>
      </c>
    </row>
    <row r="38" spans="1:13">
      <c r="A38" s="349" t="s">
        <v>896</v>
      </c>
      <c r="B38" s="349" t="s">
        <v>897</v>
      </c>
      <c r="C38" s="349" t="s">
        <v>263</v>
      </c>
      <c r="D38" s="594">
        <v>1944</v>
      </c>
      <c r="E38" s="595"/>
      <c r="F38" s="595"/>
      <c r="G38" s="595"/>
      <c r="H38" s="595"/>
      <c r="I38" s="596">
        <v>0</v>
      </c>
      <c r="J38" s="583">
        <v>6083</v>
      </c>
      <c r="K38" s="586">
        <v>0.4</v>
      </c>
      <c r="L38" s="351">
        <f t="shared" si="2"/>
        <v>3649.7999999999997</v>
      </c>
      <c r="M38" s="351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НДС"),1.22,"")))</f>
        <v>1944</v>
      </c>
    </row>
    <row r="39" spans="1:13">
      <c r="A39" s="349" t="s">
        <v>898</v>
      </c>
      <c r="B39" s="349" t="s">
        <v>899</v>
      </c>
      <c r="C39" s="349" t="s">
        <v>263</v>
      </c>
      <c r="D39" s="594">
        <v>563</v>
      </c>
      <c r="E39" s="595"/>
      <c r="F39" s="595"/>
      <c r="G39" s="595"/>
      <c r="H39" s="595"/>
      <c r="I39" s="596">
        <v>0</v>
      </c>
      <c r="J39" s="583">
        <v>1461</v>
      </c>
      <c r="K39" s="586">
        <v>0.34599999999999997</v>
      </c>
      <c r="L39" s="351">
        <f t="shared" si="2"/>
        <v>955.49400000000003</v>
      </c>
      <c r="M39" s="351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НДС"),1.22,"")))</f>
        <v>563</v>
      </c>
    </row>
    <row r="40" spans="1:13">
      <c r="A40" s="349" t="s">
        <v>900</v>
      </c>
      <c r="B40" s="349" t="s">
        <v>901</v>
      </c>
      <c r="C40" s="349" t="s">
        <v>263</v>
      </c>
      <c r="D40" s="594">
        <v>626</v>
      </c>
      <c r="E40" s="595"/>
      <c r="F40" s="595"/>
      <c r="G40" s="595"/>
      <c r="H40" s="595"/>
      <c r="I40" s="596">
        <v>0</v>
      </c>
      <c r="J40" s="583">
        <v>1624</v>
      </c>
      <c r="K40" s="586">
        <v>0.34599999999999997</v>
      </c>
      <c r="L40" s="351">
        <f t="shared" si="2"/>
        <v>1062.096</v>
      </c>
      <c r="M40" s="351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НДС"),1.22,"")))</f>
        <v>626</v>
      </c>
    </row>
    <row r="41" spans="1:13">
      <c r="A41" s="349" t="s">
        <v>902</v>
      </c>
      <c r="B41" s="349" t="s">
        <v>903</v>
      </c>
      <c r="C41" s="349" t="s">
        <v>263</v>
      </c>
      <c r="D41" s="594">
        <v>626</v>
      </c>
      <c r="E41" s="595"/>
      <c r="F41" s="595"/>
      <c r="G41" s="595"/>
      <c r="H41" s="595"/>
      <c r="I41" s="596">
        <v>0</v>
      </c>
      <c r="J41" s="583">
        <v>1624</v>
      </c>
      <c r="K41" s="586">
        <v>0.34599999999999997</v>
      </c>
      <c r="L41" s="351">
        <f t="shared" si="2"/>
        <v>1062.096</v>
      </c>
      <c r="M41" s="351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НДС"),1.22,"")))</f>
        <v>626</v>
      </c>
    </row>
    <row r="42" spans="1:13">
      <c r="A42" s="349" t="s">
        <v>904</v>
      </c>
      <c r="B42" s="349" t="s">
        <v>905</v>
      </c>
      <c r="C42" s="349" t="s">
        <v>263</v>
      </c>
      <c r="D42" s="594">
        <v>689</v>
      </c>
      <c r="E42" s="595"/>
      <c r="F42" s="595"/>
      <c r="G42" s="595"/>
      <c r="H42" s="595"/>
      <c r="I42" s="596">
        <v>0</v>
      </c>
      <c r="J42" s="583">
        <v>1789</v>
      </c>
      <c r="K42" s="586">
        <v>0.34599999999999997</v>
      </c>
      <c r="L42" s="351">
        <f t="shared" si="2"/>
        <v>1170.0060000000001</v>
      </c>
      <c r="M42" s="351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НДС"),1.22,"")))</f>
        <v>689</v>
      </c>
    </row>
    <row r="43" spans="1:13">
      <c r="A43" s="349" t="s">
        <v>906</v>
      </c>
      <c r="B43" s="349" t="s">
        <v>907</v>
      </c>
      <c r="C43" s="349" t="s">
        <v>263</v>
      </c>
      <c r="D43" s="594">
        <v>815</v>
      </c>
      <c r="E43" s="595"/>
      <c r="F43" s="595"/>
      <c r="G43" s="595"/>
      <c r="H43" s="595"/>
      <c r="I43" s="596">
        <v>0</v>
      </c>
      <c r="J43" s="583">
        <v>2118</v>
      </c>
      <c r="K43" s="586">
        <v>0.34599999999999997</v>
      </c>
      <c r="L43" s="351">
        <f t="shared" si="2"/>
        <v>1385.172</v>
      </c>
      <c r="M43" s="351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НДС"),1.22,"")))</f>
        <v>815</v>
      </c>
    </row>
    <row r="44" spans="1:13">
      <c r="A44" s="349" t="s">
        <v>908</v>
      </c>
      <c r="B44" s="349" t="s">
        <v>909</v>
      </c>
      <c r="C44" s="349" t="s">
        <v>263</v>
      </c>
      <c r="D44" s="594">
        <v>879</v>
      </c>
      <c r="E44" s="595"/>
      <c r="F44" s="595"/>
      <c r="G44" s="595"/>
      <c r="H44" s="595"/>
      <c r="I44" s="596">
        <v>0</v>
      </c>
      <c r="J44" s="583">
        <v>2280</v>
      </c>
      <c r="K44" s="586">
        <v>0.34599999999999997</v>
      </c>
      <c r="L44" s="351">
        <f t="shared" si="2"/>
        <v>1491.1200000000001</v>
      </c>
      <c r="M44" s="351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НДС"),1.22,"")))</f>
        <v>879</v>
      </c>
    </row>
    <row r="45" spans="1:13">
      <c r="A45" s="349" t="s">
        <v>910</v>
      </c>
      <c r="B45" s="349" t="s">
        <v>911</v>
      </c>
      <c r="C45" s="349" t="s">
        <v>263</v>
      </c>
      <c r="D45" s="594">
        <v>941</v>
      </c>
      <c r="E45" s="595"/>
      <c r="F45" s="595"/>
      <c r="G45" s="595"/>
      <c r="H45" s="595"/>
      <c r="I45" s="596">
        <v>0</v>
      </c>
      <c r="J45" s="583">
        <v>2445</v>
      </c>
      <c r="K45" s="586">
        <v>0.34599999999999997</v>
      </c>
      <c r="L45" s="351">
        <f t="shared" ref="L45:L101" si="3">J45*(1-K45)</f>
        <v>1599.03</v>
      </c>
      <c r="M45" s="351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НДС"),1.22,"")))</f>
        <v>941</v>
      </c>
    </row>
    <row r="46" spans="1:13">
      <c r="A46" s="349" t="s">
        <v>912</v>
      </c>
      <c r="B46" s="349" t="s">
        <v>913</v>
      </c>
      <c r="C46" s="349" t="s">
        <v>263</v>
      </c>
      <c r="D46" s="594">
        <v>264</v>
      </c>
      <c r="E46" s="595"/>
      <c r="F46" s="595"/>
      <c r="G46" s="595"/>
      <c r="H46" s="595"/>
      <c r="I46" s="596">
        <v>0</v>
      </c>
      <c r="J46" s="583">
        <v>811</v>
      </c>
      <c r="K46" s="586">
        <v>0.35</v>
      </c>
      <c r="L46" s="351">
        <f t="shared" si="3"/>
        <v>527.15</v>
      </c>
      <c r="M46" s="351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НДС"),1.22,"")))</f>
        <v>264</v>
      </c>
    </row>
    <row r="47" spans="1:13">
      <c r="A47" s="349" t="s">
        <v>914</v>
      </c>
      <c r="B47" s="349" t="s">
        <v>915</v>
      </c>
      <c r="C47" s="349" t="s">
        <v>263</v>
      </c>
      <c r="D47" s="594">
        <v>395</v>
      </c>
      <c r="E47" s="595"/>
      <c r="F47" s="595"/>
      <c r="G47" s="595"/>
      <c r="H47" s="595"/>
      <c r="I47" s="596">
        <v>0</v>
      </c>
      <c r="J47" s="583">
        <v>1032</v>
      </c>
      <c r="K47" s="586">
        <v>0.35</v>
      </c>
      <c r="L47" s="351">
        <f t="shared" si="3"/>
        <v>670.80000000000007</v>
      </c>
      <c r="M47" s="351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НДС"),1.22,"")))</f>
        <v>395</v>
      </c>
    </row>
    <row r="48" spans="1:13">
      <c r="A48" s="349" t="s">
        <v>916</v>
      </c>
      <c r="B48" s="349" t="s">
        <v>917</v>
      </c>
      <c r="C48" s="349" t="s">
        <v>263</v>
      </c>
      <c r="D48" s="594">
        <v>2002</v>
      </c>
      <c r="E48" s="595"/>
      <c r="F48" s="595"/>
      <c r="G48" s="595"/>
      <c r="H48" s="595"/>
      <c r="I48" s="596">
        <v>0</v>
      </c>
      <c r="J48" s="583">
        <v>7036</v>
      </c>
      <c r="K48" s="586">
        <v>0.45</v>
      </c>
      <c r="L48" s="351">
        <f t="shared" si="3"/>
        <v>3869.8</v>
      </c>
      <c r="M48" s="351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НДС"),1.22,"")))</f>
        <v>2002</v>
      </c>
    </row>
    <row r="49" spans="1:13">
      <c r="A49" s="349" t="s">
        <v>918</v>
      </c>
      <c r="B49" s="349" t="s">
        <v>919</v>
      </c>
      <c r="C49" s="349" t="s">
        <v>263</v>
      </c>
      <c r="D49" s="594">
        <v>1514</v>
      </c>
      <c r="E49" s="595"/>
      <c r="F49" s="595"/>
      <c r="G49" s="595"/>
      <c r="H49" s="595"/>
      <c r="I49" s="596">
        <v>0</v>
      </c>
      <c r="J49" s="583">
        <v>4828</v>
      </c>
      <c r="K49" s="586">
        <v>0.42</v>
      </c>
      <c r="L49" s="351">
        <f t="shared" si="3"/>
        <v>2800.2400000000002</v>
      </c>
      <c r="M49" s="351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НДС"),1.22,"")))</f>
        <v>1514</v>
      </c>
    </row>
    <row r="50" spans="1:13">
      <c r="A50" s="349" t="s">
        <v>920</v>
      </c>
      <c r="B50" s="349" t="s">
        <v>921</v>
      </c>
      <c r="C50" s="349" t="s">
        <v>263</v>
      </c>
      <c r="D50" s="594">
        <v>1620</v>
      </c>
      <c r="E50" s="595"/>
      <c r="F50" s="595"/>
      <c r="G50" s="595"/>
      <c r="H50" s="595"/>
      <c r="I50" s="596">
        <v>0</v>
      </c>
      <c r="J50" s="583">
        <v>5169</v>
      </c>
      <c r="K50" s="586">
        <v>0.42</v>
      </c>
      <c r="L50" s="351">
        <f t="shared" si="3"/>
        <v>2998.0200000000004</v>
      </c>
      <c r="M50" s="351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НДС"),1.22,"")))</f>
        <v>1620</v>
      </c>
    </row>
    <row r="51" spans="1:13">
      <c r="A51" s="349" t="s">
        <v>922</v>
      </c>
      <c r="B51" s="349" t="s">
        <v>923</v>
      </c>
      <c r="C51" s="349" t="s">
        <v>263</v>
      </c>
      <c r="D51" s="594">
        <v>1609</v>
      </c>
      <c r="E51" s="595"/>
      <c r="F51" s="595"/>
      <c r="G51" s="595"/>
      <c r="H51" s="595"/>
      <c r="I51" s="596">
        <v>0</v>
      </c>
      <c r="J51" s="583">
        <v>5135</v>
      </c>
      <c r="K51" s="586">
        <v>0.42</v>
      </c>
      <c r="L51" s="351">
        <f t="shared" si="3"/>
        <v>2978.3</v>
      </c>
      <c r="M51" s="351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НДС"),1.22,"")))</f>
        <v>1609</v>
      </c>
    </row>
    <row r="52" spans="1:13">
      <c r="A52" s="349" t="s">
        <v>924</v>
      </c>
      <c r="B52" s="349" t="s">
        <v>925</v>
      </c>
      <c r="C52" s="349" t="s">
        <v>263</v>
      </c>
      <c r="D52" s="594">
        <v>1708</v>
      </c>
      <c r="E52" s="595"/>
      <c r="F52" s="595"/>
      <c r="G52" s="595"/>
      <c r="H52" s="595"/>
      <c r="I52" s="596">
        <v>0</v>
      </c>
      <c r="J52" s="583">
        <v>5447</v>
      </c>
      <c r="K52" s="586">
        <v>0.42</v>
      </c>
      <c r="L52" s="351">
        <f t="shared" si="3"/>
        <v>3159.26</v>
      </c>
      <c r="M52" s="351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НДС"),1.22,"")))</f>
        <v>1708</v>
      </c>
    </row>
    <row r="53" spans="1:13">
      <c r="A53" s="349" t="s">
        <v>926</v>
      </c>
      <c r="B53" s="349" t="s">
        <v>927</v>
      </c>
      <c r="C53" s="349" t="s">
        <v>263</v>
      </c>
      <c r="D53" s="594">
        <v>1938</v>
      </c>
      <c r="E53" s="595"/>
      <c r="F53" s="595"/>
      <c r="G53" s="595"/>
      <c r="H53" s="595"/>
      <c r="I53" s="596">
        <v>0</v>
      </c>
      <c r="J53" s="583">
        <v>6183</v>
      </c>
      <c r="K53" s="586">
        <v>0.42</v>
      </c>
      <c r="L53" s="351">
        <f t="shared" si="3"/>
        <v>3586.1400000000003</v>
      </c>
      <c r="M53" s="351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НДС"),1.22,"")))</f>
        <v>1938</v>
      </c>
    </row>
    <row r="54" spans="1:13">
      <c r="A54" s="349" t="s">
        <v>928</v>
      </c>
      <c r="B54" s="349" t="s">
        <v>929</v>
      </c>
      <c r="C54" s="349" t="s">
        <v>263</v>
      </c>
      <c r="D54" s="594">
        <v>2099</v>
      </c>
      <c r="E54" s="595"/>
      <c r="F54" s="595"/>
      <c r="G54" s="595"/>
      <c r="H54" s="595"/>
      <c r="I54" s="596">
        <v>0</v>
      </c>
      <c r="J54" s="583">
        <v>6697</v>
      </c>
      <c r="K54" s="586">
        <v>0.42</v>
      </c>
      <c r="L54" s="351">
        <f t="shared" si="3"/>
        <v>3884.2600000000007</v>
      </c>
      <c r="M54" s="351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НДС"),1.22,"")))</f>
        <v>2099</v>
      </c>
    </row>
    <row r="55" spans="1:13">
      <c r="A55" s="349" t="s">
        <v>930</v>
      </c>
      <c r="B55" s="349" t="s">
        <v>931</v>
      </c>
      <c r="C55" s="349" t="s">
        <v>263</v>
      </c>
      <c r="D55" s="594">
        <v>2111</v>
      </c>
      <c r="E55" s="595"/>
      <c r="F55" s="595"/>
      <c r="G55" s="595"/>
      <c r="H55" s="595"/>
      <c r="I55" s="596">
        <v>0</v>
      </c>
      <c r="J55" s="583">
        <v>6733</v>
      </c>
      <c r="K55" s="586">
        <v>0.42</v>
      </c>
      <c r="L55" s="351">
        <f t="shared" si="3"/>
        <v>3905.1400000000003</v>
      </c>
      <c r="M55" s="351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НДС"),1.22,"")))</f>
        <v>2111</v>
      </c>
    </row>
    <row r="56" spans="1:13">
      <c r="A56" s="349" t="s">
        <v>932</v>
      </c>
      <c r="B56" s="349" t="s">
        <v>933</v>
      </c>
      <c r="C56" s="349" t="s">
        <v>263</v>
      </c>
      <c r="D56" s="594">
        <v>2168</v>
      </c>
      <c r="E56" s="595"/>
      <c r="F56" s="595"/>
      <c r="G56" s="595"/>
      <c r="H56" s="595"/>
      <c r="I56" s="596">
        <v>0</v>
      </c>
      <c r="J56" s="583">
        <v>6917</v>
      </c>
      <c r="K56" s="586">
        <v>0.42</v>
      </c>
      <c r="L56" s="351">
        <f t="shared" si="3"/>
        <v>4011.8600000000006</v>
      </c>
      <c r="M56" s="351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НДС"),1.22,"")))</f>
        <v>2168</v>
      </c>
    </row>
    <row r="57" spans="1:13">
      <c r="A57" s="349" t="s">
        <v>934</v>
      </c>
      <c r="B57" s="349" t="s">
        <v>935</v>
      </c>
      <c r="C57" s="349" t="s">
        <v>263</v>
      </c>
      <c r="D57" s="594">
        <v>1032</v>
      </c>
      <c r="E57" s="595"/>
      <c r="F57" s="595"/>
      <c r="G57" s="595"/>
      <c r="H57" s="595"/>
      <c r="I57" s="596">
        <v>0</v>
      </c>
      <c r="J57" s="583">
        <v>3187</v>
      </c>
      <c r="K57" s="586">
        <v>0.45</v>
      </c>
      <c r="L57" s="351">
        <f t="shared" si="3"/>
        <v>1752.8500000000001</v>
      </c>
      <c r="M57" s="351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НДС"),1.22,"")))</f>
        <v>1032</v>
      </c>
    </row>
    <row r="58" spans="1:13">
      <c r="A58" s="349" t="s">
        <v>936</v>
      </c>
      <c r="B58" s="349" t="s">
        <v>937</v>
      </c>
      <c r="C58" s="349" t="s">
        <v>263</v>
      </c>
      <c r="D58" s="594">
        <v>1091</v>
      </c>
      <c r="E58" s="595"/>
      <c r="F58" s="595"/>
      <c r="G58" s="595"/>
      <c r="H58" s="595"/>
      <c r="I58" s="596">
        <v>0</v>
      </c>
      <c r="J58" s="583">
        <v>3374</v>
      </c>
      <c r="K58" s="586">
        <v>0.45</v>
      </c>
      <c r="L58" s="351">
        <f t="shared" si="3"/>
        <v>1855.7</v>
      </c>
      <c r="M58" s="351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НДС"),1.22,"")))</f>
        <v>1091</v>
      </c>
    </row>
    <row r="59" spans="1:13">
      <c r="A59" s="349" t="s">
        <v>938</v>
      </c>
      <c r="B59" s="349" t="s">
        <v>939</v>
      </c>
      <c r="C59" s="349" t="s">
        <v>263</v>
      </c>
      <c r="D59" s="594">
        <v>1045</v>
      </c>
      <c r="E59" s="595"/>
      <c r="F59" s="595"/>
      <c r="G59" s="595"/>
      <c r="H59" s="595"/>
      <c r="I59" s="596">
        <v>0</v>
      </c>
      <c r="J59" s="583">
        <v>3231</v>
      </c>
      <c r="K59" s="586">
        <v>0.45</v>
      </c>
      <c r="L59" s="351">
        <f t="shared" si="3"/>
        <v>1777.0500000000002</v>
      </c>
      <c r="M59" s="351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НДС"),1.22,"")))</f>
        <v>1045</v>
      </c>
    </row>
    <row r="60" spans="1:13">
      <c r="A60" s="349" t="s">
        <v>940</v>
      </c>
      <c r="B60" s="349" t="s">
        <v>941</v>
      </c>
      <c r="C60" s="349" t="s">
        <v>263</v>
      </c>
      <c r="D60" s="594">
        <v>1112</v>
      </c>
      <c r="E60" s="595"/>
      <c r="F60" s="595"/>
      <c r="G60" s="595"/>
      <c r="H60" s="595"/>
      <c r="I60" s="596">
        <v>0</v>
      </c>
      <c r="J60" s="583">
        <v>3438</v>
      </c>
      <c r="K60" s="586">
        <v>0.45</v>
      </c>
      <c r="L60" s="351">
        <f t="shared" si="3"/>
        <v>1890.9</v>
      </c>
      <c r="M60" s="351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НДС"),1.22,"")))</f>
        <v>1112</v>
      </c>
    </row>
    <row r="61" spans="1:13">
      <c r="A61" s="349" t="s">
        <v>942</v>
      </c>
      <c r="B61" s="349" t="s">
        <v>943</v>
      </c>
      <c r="C61" s="349" t="s">
        <v>263</v>
      </c>
      <c r="D61" s="594">
        <v>1191</v>
      </c>
      <c r="E61" s="595"/>
      <c r="F61" s="595"/>
      <c r="G61" s="595"/>
      <c r="H61" s="595"/>
      <c r="I61" s="596">
        <v>0</v>
      </c>
      <c r="J61" s="583">
        <v>3680</v>
      </c>
      <c r="K61" s="586">
        <v>0.45</v>
      </c>
      <c r="L61" s="351">
        <f t="shared" si="3"/>
        <v>2024.0000000000002</v>
      </c>
      <c r="M61" s="351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НДС"),1.22,"")))</f>
        <v>1191</v>
      </c>
    </row>
    <row r="62" spans="1:13">
      <c r="A62" s="349" t="s">
        <v>944</v>
      </c>
      <c r="B62" s="349" t="s">
        <v>945</v>
      </c>
      <c r="C62" s="349" t="s">
        <v>263</v>
      </c>
      <c r="D62" s="594">
        <v>1436</v>
      </c>
      <c r="E62" s="595"/>
      <c r="F62" s="595"/>
      <c r="G62" s="595"/>
      <c r="H62" s="595"/>
      <c r="I62" s="596">
        <v>0</v>
      </c>
      <c r="J62" s="583">
        <v>4438</v>
      </c>
      <c r="K62" s="586">
        <v>0.45</v>
      </c>
      <c r="L62" s="351">
        <f t="shared" si="3"/>
        <v>2440.9</v>
      </c>
      <c r="M62" s="351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НДС"),1.22,"")))</f>
        <v>1436</v>
      </c>
    </row>
    <row r="63" spans="1:13">
      <c r="A63" s="349" t="s">
        <v>946</v>
      </c>
      <c r="B63" s="349" t="s">
        <v>947</v>
      </c>
      <c r="C63" s="349" t="s">
        <v>263</v>
      </c>
      <c r="D63" s="594">
        <v>1856</v>
      </c>
      <c r="E63" s="595"/>
      <c r="F63" s="595"/>
      <c r="G63" s="595"/>
      <c r="H63" s="595"/>
      <c r="I63" s="596">
        <v>0</v>
      </c>
      <c r="J63" s="583">
        <v>5735</v>
      </c>
      <c r="K63" s="586">
        <v>0.45</v>
      </c>
      <c r="L63" s="351">
        <f t="shared" si="3"/>
        <v>3154.2500000000005</v>
      </c>
      <c r="M63" s="351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НДС"),1.22,"")))</f>
        <v>1856</v>
      </c>
    </row>
    <row r="64" spans="1:13">
      <c r="A64" s="349" t="s">
        <v>948</v>
      </c>
      <c r="B64" s="349" t="s">
        <v>949</v>
      </c>
      <c r="C64" s="349" t="s">
        <v>263</v>
      </c>
      <c r="D64" s="594">
        <v>2164</v>
      </c>
      <c r="E64" s="595"/>
      <c r="F64" s="595"/>
      <c r="G64" s="595"/>
      <c r="H64" s="595"/>
      <c r="I64" s="596">
        <v>0</v>
      </c>
      <c r="J64" s="583">
        <v>6685</v>
      </c>
      <c r="K64" s="586">
        <v>0.45</v>
      </c>
      <c r="L64" s="351">
        <f t="shared" si="3"/>
        <v>3676.7500000000005</v>
      </c>
      <c r="M64" s="351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НДС"),1.22,"")))</f>
        <v>2164</v>
      </c>
    </row>
    <row r="65" spans="1:13">
      <c r="A65" s="349" t="s">
        <v>950</v>
      </c>
      <c r="B65" s="349" t="s">
        <v>951</v>
      </c>
      <c r="C65" s="349" t="s">
        <v>263</v>
      </c>
      <c r="D65" s="594">
        <v>721</v>
      </c>
      <c r="E65" s="595"/>
      <c r="F65" s="595"/>
      <c r="G65" s="595"/>
      <c r="H65" s="595"/>
      <c r="I65" s="596">
        <v>0</v>
      </c>
      <c r="J65" s="583">
        <v>1757</v>
      </c>
      <c r="K65" s="586">
        <v>0.27</v>
      </c>
      <c r="L65" s="351">
        <f t="shared" si="3"/>
        <v>1282.6099999999999</v>
      </c>
      <c r="M65" s="351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НДС"),1.22,"")))</f>
        <v>721</v>
      </c>
    </row>
    <row r="66" spans="1:13">
      <c r="A66" s="349" t="s">
        <v>952</v>
      </c>
      <c r="B66" s="349" t="s">
        <v>953</v>
      </c>
      <c r="C66" s="349" t="s">
        <v>263</v>
      </c>
      <c r="D66" s="594">
        <v>749</v>
      </c>
      <c r="E66" s="595"/>
      <c r="F66" s="595"/>
      <c r="G66" s="595"/>
      <c r="H66" s="595"/>
      <c r="I66" s="596">
        <v>0</v>
      </c>
      <c r="J66" s="583">
        <v>1830</v>
      </c>
      <c r="K66" s="586">
        <v>0.27</v>
      </c>
      <c r="L66" s="351">
        <f t="shared" si="3"/>
        <v>1335.8999999999999</v>
      </c>
      <c r="M66" s="351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НДС"),1.22,"")))</f>
        <v>749</v>
      </c>
    </row>
    <row r="67" spans="1:13">
      <c r="A67" s="349" t="s">
        <v>954</v>
      </c>
      <c r="B67" s="349" t="s">
        <v>955</v>
      </c>
      <c r="C67" s="349" t="s">
        <v>263</v>
      </c>
      <c r="D67" s="594">
        <v>796</v>
      </c>
      <c r="E67" s="595"/>
      <c r="F67" s="595"/>
      <c r="G67" s="595"/>
      <c r="H67" s="595"/>
      <c r="I67" s="596">
        <v>0</v>
      </c>
      <c r="J67" s="583">
        <v>1941</v>
      </c>
      <c r="K67" s="586">
        <v>0.27</v>
      </c>
      <c r="L67" s="351">
        <f t="shared" si="3"/>
        <v>1416.93</v>
      </c>
      <c r="M67" s="351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НДС"),1.22,"")))</f>
        <v>796</v>
      </c>
    </row>
    <row r="68" spans="1:13">
      <c r="A68" s="349" t="s">
        <v>956</v>
      </c>
      <c r="B68" s="349" t="s">
        <v>957</v>
      </c>
      <c r="C68" s="349" t="s">
        <v>263</v>
      </c>
      <c r="D68" s="594">
        <v>842</v>
      </c>
      <c r="E68" s="595"/>
      <c r="F68" s="595"/>
      <c r="G68" s="595"/>
      <c r="H68" s="595"/>
      <c r="I68" s="596">
        <v>0</v>
      </c>
      <c r="J68" s="583">
        <v>2054</v>
      </c>
      <c r="K68" s="586">
        <v>0.27</v>
      </c>
      <c r="L68" s="351">
        <f t="shared" si="3"/>
        <v>1499.42</v>
      </c>
      <c r="M68" s="351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НДС"),1.22,"")))</f>
        <v>842</v>
      </c>
    </row>
    <row r="69" spans="1:13">
      <c r="A69" s="349" t="s">
        <v>958</v>
      </c>
      <c r="B69" s="349" t="s">
        <v>959</v>
      </c>
      <c r="C69" s="349" t="s">
        <v>263</v>
      </c>
      <c r="D69" s="594">
        <v>1062</v>
      </c>
      <c r="E69" s="595"/>
      <c r="F69" s="595"/>
      <c r="G69" s="595"/>
      <c r="H69" s="595"/>
      <c r="I69" s="596">
        <v>0</v>
      </c>
      <c r="J69" s="583">
        <v>2591</v>
      </c>
      <c r="K69" s="586">
        <v>0.27</v>
      </c>
      <c r="L69" s="351">
        <f t="shared" si="3"/>
        <v>1891.43</v>
      </c>
      <c r="M69" s="351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НДС"),1.22,"")))</f>
        <v>1062</v>
      </c>
    </row>
    <row r="70" spans="1:13">
      <c r="A70" s="349" t="s">
        <v>960</v>
      </c>
      <c r="B70" s="349" t="s">
        <v>961</v>
      </c>
      <c r="C70" s="349" t="s">
        <v>263</v>
      </c>
      <c r="D70" s="594">
        <v>1141</v>
      </c>
      <c r="E70" s="595"/>
      <c r="F70" s="595"/>
      <c r="G70" s="595"/>
      <c r="H70" s="595"/>
      <c r="I70" s="596">
        <v>0</v>
      </c>
      <c r="J70" s="583">
        <v>2783</v>
      </c>
      <c r="K70" s="586">
        <v>0.27</v>
      </c>
      <c r="L70" s="351">
        <f t="shared" si="3"/>
        <v>2031.59</v>
      </c>
      <c r="M70" s="351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НДС"),1.22,"")))</f>
        <v>1141</v>
      </c>
    </row>
    <row r="71" spans="1:13">
      <c r="A71" s="349" t="s">
        <v>962</v>
      </c>
      <c r="B71" s="349" t="s">
        <v>963</v>
      </c>
      <c r="C71" s="349" t="s">
        <v>263</v>
      </c>
      <c r="D71" s="594">
        <v>1279</v>
      </c>
      <c r="E71" s="595"/>
      <c r="F71" s="595"/>
      <c r="G71" s="595"/>
      <c r="H71" s="595"/>
      <c r="I71" s="596">
        <v>0</v>
      </c>
      <c r="J71" s="583">
        <v>3125</v>
      </c>
      <c r="K71" s="586">
        <v>0.27</v>
      </c>
      <c r="L71" s="351">
        <f t="shared" si="3"/>
        <v>2281.25</v>
      </c>
      <c r="M71" s="351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НДС"),1.22,"")))</f>
        <v>1279</v>
      </c>
    </row>
    <row r="72" spans="1:13">
      <c r="A72" s="349" t="s">
        <v>964</v>
      </c>
      <c r="B72" s="349" t="s">
        <v>965</v>
      </c>
      <c r="C72" s="349" t="s">
        <v>263</v>
      </c>
      <c r="D72" s="594">
        <v>8207</v>
      </c>
      <c r="E72" s="595">
        <v>0.5</v>
      </c>
      <c r="F72" s="595">
        <v>0.45</v>
      </c>
      <c r="G72" s="595">
        <v>0.40500000000000003</v>
      </c>
      <c r="H72" s="595">
        <v>0.36</v>
      </c>
      <c r="I72" s="596">
        <v>0.34</v>
      </c>
      <c r="J72" s="583">
        <v>7387</v>
      </c>
      <c r="K72" s="586">
        <v>0.34</v>
      </c>
      <c r="L72" s="351">
        <f t="shared" si="3"/>
        <v>4875.4199999999992</v>
      </c>
      <c r="M72" s="351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НДС"),1.22,"")))</f>
        <v>2979.1410000000001</v>
      </c>
    </row>
    <row r="73" spans="1:13">
      <c r="A73" s="349" t="s">
        <v>966</v>
      </c>
      <c r="B73" s="349" t="s">
        <v>967</v>
      </c>
      <c r="C73" s="349" t="s">
        <v>263</v>
      </c>
      <c r="D73" s="594">
        <v>9080</v>
      </c>
      <c r="E73" s="595">
        <v>0.5</v>
      </c>
      <c r="F73" s="595">
        <v>0.45</v>
      </c>
      <c r="G73" s="595">
        <v>0.40500000000000003</v>
      </c>
      <c r="H73" s="595">
        <v>0.36</v>
      </c>
      <c r="I73" s="596">
        <v>0.34</v>
      </c>
      <c r="J73" s="583">
        <v>8173</v>
      </c>
      <c r="K73" s="586">
        <v>0.34</v>
      </c>
      <c r="L73" s="351">
        <f t="shared" si="3"/>
        <v>5394.1799999999994</v>
      </c>
      <c r="M73" s="351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НДС"),1.22,"")))</f>
        <v>3296.0399999999995</v>
      </c>
    </row>
    <row r="74" spans="1:13">
      <c r="A74" s="349" t="s">
        <v>968</v>
      </c>
      <c r="B74" s="349" t="s">
        <v>969</v>
      </c>
      <c r="C74" s="349" t="s">
        <v>263</v>
      </c>
      <c r="D74" s="594">
        <v>11714</v>
      </c>
      <c r="E74" s="595">
        <v>0.5</v>
      </c>
      <c r="F74" s="595">
        <v>0.45</v>
      </c>
      <c r="G74" s="595">
        <v>0.40500000000000003</v>
      </c>
      <c r="H74" s="595">
        <v>0.36</v>
      </c>
      <c r="I74" s="596">
        <v>0.34</v>
      </c>
      <c r="J74" s="583">
        <v>10543</v>
      </c>
      <c r="K74" s="586">
        <v>0.34</v>
      </c>
      <c r="L74" s="351">
        <f t="shared" si="3"/>
        <v>6958.3799999999992</v>
      </c>
      <c r="M74" s="351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НДС"),1.22,"")))</f>
        <v>4252.1819999999998</v>
      </c>
    </row>
    <row r="75" spans="1:13">
      <c r="A75" s="349" t="s">
        <v>970</v>
      </c>
      <c r="B75" s="349" t="s">
        <v>971</v>
      </c>
      <c r="C75" s="349" t="s">
        <v>263</v>
      </c>
      <c r="D75" s="594">
        <v>13444</v>
      </c>
      <c r="E75" s="595">
        <v>0.5</v>
      </c>
      <c r="F75" s="595">
        <v>0.45</v>
      </c>
      <c r="G75" s="595">
        <v>0.40500000000000003</v>
      </c>
      <c r="H75" s="595">
        <v>0.36</v>
      </c>
      <c r="I75" s="596">
        <v>0.34</v>
      </c>
      <c r="J75" s="583">
        <v>12100</v>
      </c>
      <c r="K75" s="586">
        <v>0.34</v>
      </c>
      <c r="L75" s="351">
        <f t="shared" si="3"/>
        <v>7985.9999999999991</v>
      </c>
      <c r="M75" s="351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НДС"),1.22,"")))</f>
        <v>4880.1719999999996</v>
      </c>
    </row>
    <row r="76" spans="1:13">
      <c r="A76" s="349" t="s">
        <v>972</v>
      </c>
      <c r="B76" s="349" t="s">
        <v>973</v>
      </c>
      <c r="C76" s="349" t="s">
        <v>263</v>
      </c>
      <c r="D76" s="594">
        <v>15297</v>
      </c>
      <c r="E76" s="595">
        <v>0.5</v>
      </c>
      <c r="F76" s="595">
        <v>0.45</v>
      </c>
      <c r="G76" s="595">
        <v>0.40500000000000003</v>
      </c>
      <c r="H76" s="595">
        <v>0.36</v>
      </c>
      <c r="I76" s="596">
        <v>0.34</v>
      </c>
      <c r="J76" s="583">
        <v>13768</v>
      </c>
      <c r="K76" s="586">
        <v>0.34</v>
      </c>
      <c r="L76" s="351">
        <f t="shared" si="3"/>
        <v>9086.8799999999992</v>
      </c>
      <c r="M76" s="351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НДС"),1.22,"")))</f>
        <v>5552.8109999999997</v>
      </c>
    </row>
    <row r="77" spans="1:13">
      <c r="A77" s="349" t="s">
        <v>974</v>
      </c>
      <c r="B77" s="349" t="s">
        <v>975</v>
      </c>
      <c r="C77" s="349" t="s">
        <v>263</v>
      </c>
      <c r="D77" s="594">
        <v>16951</v>
      </c>
      <c r="E77" s="595">
        <v>0.5</v>
      </c>
      <c r="F77" s="595">
        <v>0.45</v>
      </c>
      <c r="G77" s="595">
        <v>0.40500000000000003</v>
      </c>
      <c r="H77" s="595">
        <v>0.36</v>
      </c>
      <c r="I77" s="596">
        <v>0.34</v>
      </c>
      <c r="J77" s="583">
        <v>15257</v>
      </c>
      <c r="K77" s="586">
        <v>0.34</v>
      </c>
      <c r="L77" s="351">
        <f t="shared" si="3"/>
        <v>10069.619999999999</v>
      </c>
      <c r="M77" s="351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НДС"),1.22,"")))</f>
        <v>6153.2129999999997</v>
      </c>
    </row>
    <row r="78" spans="1:13">
      <c r="A78" s="349" t="s">
        <v>976</v>
      </c>
      <c r="B78" s="349" t="s">
        <v>977</v>
      </c>
      <c r="C78" s="349" t="s">
        <v>263</v>
      </c>
      <c r="D78" s="594">
        <v>18084</v>
      </c>
      <c r="E78" s="595">
        <v>0.5</v>
      </c>
      <c r="F78" s="595">
        <v>0.45</v>
      </c>
      <c r="G78" s="595">
        <v>0.40500000000000003</v>
      </c>
      <c r="H78" s="595">
        <v>0.36</v>
      </c>
      <c r="I78" s="596">
        <v>0.34</v>
      </c>
      <c r="J78" s="583">
        <v>16276</v>
      </c>
      <c r="K78" s="586">
        <v>0.34</v>
      </c>
      <c r="L78" s="351">
        <f t="shared" si="3"/>
        <v>10742.159999999998</v>
      </c>
      <c r="M78" s="351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НДС"),1.22,"")))</f>
        <v>6564.4919999999993</v>
      </c>
    </row>
    <row r="79" spans="1:13">
      <c r="A79" s="349" t="s">
        <v>978</v>
      </c>
      <c r="B79" s="349" t="s">
        <v>979</v>
      </c>
      <c r="C79" s="349" t="s">
        <v>263</v>
      </c>
      <c r="D79" s="594">
        <v>13164</v>
      </c>
      <c r="E79" s="595">
        <v>0.5</v>
      </c>
      <c r="F79" s="595">
        <v>0.45</v>
      </c>
      <c r="G79" s="595">
        <v>0.40500000000000003</v>
      </c>
      <c r="H79" s="595">
        <v>0.36</v>
      </c>
      <c r="I79" s="596">
        <v>0.16400000000000001</v>
      </c>
      <c r="J79" s="583">
        <v>10529</v>
      </c>
      <c r="K79" s="586">
        <v>0.12</v>
      </c>
      <c r="L79" s="351">
        <f t="shared" si="3"/>
        <v>9265.52</v>
      </c>
      <c r="M79" s="351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НДС"),1.22,"")))</f>
        <v>6052.8072000000002</v>
      </c>
    </row>
    <row r="80" spans="1:13">
      <c r="A80" s="349" t="s">
        <v>980</v>
      </c>
      <c r="B80" s="349" t="s">
        <v>981</v>
      </c>
      <c r="C80" s="349" t="s">
        <v>263</v>
      </c>
      <c r="D80" s="594">
        <v>14705</v>
      </c>
      <c r="E80" s="595">
        <v>0.5</v>
      </c>
      <c r="F80" s="595">
        <v>0.45</v>
      </c>
      <c r="G80" s="595">
        <v>0.40500000000000003</v>
      </c>
      <c r="H80" s="595">
        <v>0.36</v>
      </c>
      <c r="I80" s="596">
        <v>0.16400000000000001</v>
      </c>
      <c r="J80" s="583">
        <v>11756</v>
      </c>
      <c r="K80" s="586">
        <v>0.12</v>
      </c>
      <c r="L80" s="351">
        <f t="shared" si="3"/>
        <v>10345.280000000001</v>
      </c>
      <c r="M80" s="351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НДС"),1.22,"")))</f>
        <v>6761.3590000000004</v>
      </c>
    </row>
    <row r="81" spans="1:13">
      <c r="A81" s="349" t="s">
        <v>982</v>
      </c>
      <c r="B81" s="349" t="s">
        <v>983</v>
      </c>
      <c r="C81" s="349" t="s">
        <v>263</v>
      </c>
      <c r="D81" s="594">
        <v>19321</v>
      </c>
      <c r="E81" s="595">
        <v>0.5</v>
      </c>
      <c r="F81" s="595">
        <v>0.45</v>
      </c>
      <c r="G81" s="595">
        <v>0.40500000000000003</v>
      </c>
      <c r="H81" s="595">
        <v>0.36</v>
      </c>
      <c r="I81" s="596">
        <v>0.16400000000000001</v>
      </c>
      <c r="J81" s="583">
        <v>15450</v>
      </c>
      <c r="K81" s="586">
        <v>0.12</v>
      </c>
      <c r="L81" s="351">
        <f t="shared" si="3"/>
        <v>13596</v>
      </c>
      <c r="M81" s="351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НДС"),1.22,"")))</f>
        <v>8883.7957999999999</v>
      </c>
    </row>
    <row r="82" spans="1:13">
      <c r="A82" s="349" t="s">
        <v>984</v>
      </c>
      <c r="B82" s="349" t="s">
        <v>985</v>
      </c>
      <c r="C82" s="349" t="s">
        <v>263</v>
      </c>
      <c r="D82" s="594">
        <v>22403</v>
      </c>
      <c r="E82" s="595">
        <v>0.5</v>
      </c>
      <c r="F82" s="595">
        <v>0.45</v>
      </c>
      <c r="G82" s="595">
        <v>0.40500000000000003</v>
      </c>
      <c r="H82" s="595">
        <v>0.36</v>
      </c>
      <c r="I82" s="596">
        <v>0.16400000000000001</v>
      </c>
      <c r="J82" s="583">
        <v>17916</v>
      </c>
      <c r="K82" s="586">
        <v>0.12</v>
      </c>
      <c r="L82" s="351">
        <f t="shared" si="3"/>
        <v>15766.08</v>
      </c>
      <c r="M82" s="351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НДС"),1.22,"")))</f>
        <v>10300.8994</v>
      </c>
    </row>
    <row r="83" spans="1:13">
      <c r="A83" s="349" t="s">
        <v>986</v>
      </c>
      <c r="B83" s="349" t="s">
        <v>987</v>
      </c>
      <c r="C83" s="349" t="s">
        <v>263</v>
      </c>
      <c r="D83" s="594">
        <v>25479</v>
      </c>
      <c r="E83" s="595">
        <v>0.5</v>
      </c>
      <c r="F83" s="595">
        <v>0.45</v>
      </c>
      <c r="G83" s="595">
        <v>0.40500000000000003</v>
      </c>
      <c r="H83" s="595">
        <v>0.36</v>
      </c>
      <c r="I83" s="596">
        <v>0.16400000000000001</v>
      </c>
      <c r="J83" s="583">
        <v>20383</v>
      </c>
      <c r="K83" s="586">
        <v>0.12</v>
      </c>
      <c r="L83" s="351">
        <f t="shared" si="3"/>
        <v>17937.04</v>
      </c>
      <c r="M83" s="351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НДС"),1.22,"")))</f>
        <v>11715.244200000001</v>
      </c>
    </row>
    <row r="84" spans="1:13">
      <c r="A84" s="349" t="s">
        <v>988</v>
      </c>
      <c r="B84" s="349" t="s">
        <v>989</v>
      </c>
      <c r="C84" s="349" t="s">
        <v>263</v>
      </c>
      <c r="D84" s="594">
        <v>28560</v>
      </c>
      <c r="E84" s="595">
        <v>0.5</v>
      </c>
      <c r="F84" s="595">
        <v>0.45</v>
      </c>
      <c r="G84" s="595">
        <v>0.40500000000000003</v>
      </c>
      <c r="H84" s="595">
        <v>0.36</v>
      </c>
      <c r="I84" s="596">
        <v>0.16400000000000001</v>
      </c>
      <c r="J84" s="583">
        <v>22849</v>
      </c>
      <c r="K84" s="586">
        <v>0.12</v>
      </c>
      <c r="L84" s="351">
        <f t="shared" si="3"/>
        <v>20107.12</v>
      </c>
      <c r="M84" s="351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НДС"),1.22,"")))</f>
        <v>13131.888000000001</v>
      </c>
    </row>
    <row r="85" spans="1:13">
      <c r="A85" s="349" t="s">
        <v>990</v>
      </c>
      <c r="B85" s="349" t="s">
        <v>991</v>
      </c>
      <c r="C85" s="349" t="s">
        <v>263</v>
      </c>
      <c r="D85" s="594">
        <v>31316</v>
      </c>
      <c r="E85" s="595">
        <v>0.5</v>
      </c>
      <c r="F85" s="595">
        <v>0.45</v>
      </c>
      <c r="G85" s="595">
        <v>0.40500000000000003</v>
      </c>
      <c r="H85" s="595">
        <v>0.36</v>
      </c>
      <c r="I85" s="596">
        <v>0.16400000000000001</v>
      </c>
      <c r="J85" s="583">
        <v>25041</v>
      </c>
      <c r="K85" s="586">
        <v>0.12</v>
      </c>
      <c r="L85" s="351">
        <f t="shared" si="3"/>
        <v>22036.080000000002</v>
      </c>
      <c r="M85" s="351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НДС"),1.22,"")))</f>
        <v>14399.096800000001</v>
      </c>
    </row>
    <row r="86" spans="1:13">
      <c r="A86" s="349" t="s">
        <v>992</v>
      </c>
      <c r="B86" s="349" t="s">
        <v>993</v>
      </c>
      <c r="C86" s="349" t="s">
        <v>263</v>
      </c>
      <c r="D86" s="594">
        <v>10328</v>
      </c>
      <c r="E86" s="595">
        <v>0.5</v>
      </c>
      <c r="F86" s="595">
        <v>0.45</v>
      </c>
      <c r="G86" s="595">
        <v>0.40500000000000003</v>
      </c>
      <c r="H86" s="595">
        <v>0.36</v>
      </c>
      <c r="I86" s="596">
        <v>0.34</v>
      </c>
      <c r="J86" s="583">
        <v>8779</v>
      </c>
      <c r="K86" s="586">
        <v>0.29599999999999999</v>
      </c>
      <c r="L86" s="351">
        <f t="shared" si="3"/>
        <v>6180.4159999999993</v>
      </c>
      <c r="M86" s="351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НДС"),1.22,"")))</f>
        <v>3749.0639999999999</v>
      </c>
    </row>
    <row r="87" spans="1:13">
      <c r="A87" s="349" t="s">
        <v>994</v>
      </c>
      <c r="B87" s="349" t="s">
        <v>995</v>
      </c>
      <c r="C87" s="349" t="s">
        <v>263</v>
      </c>
      <c r="D87" s="594">
        <v>11463</v>
      </c>
      <c r="E87" s="595">
        <v>0.5</v>
      </c>
      <c r="F87" s="595">
        <v>0.45</v>
      </c>
      <c r="G87" s="595">
        <v>0.40500000000000003</v>
      </c>
      <c r="H87" s="595">
        <v>0.36</v>
      </c>
      <c r="I87" s="596">
        <v>0.34</v>
      </c>
      <c r="J87" s="583">
        <v>9744</v>
      </c>
      <c r="K87" s="586">
        <v>0.29599999999999999</v>
      </c>
      <c r="L87" s="351">
        <f t="shared" si="3"/>
        <v>6859.7759999999998</v>
      </c>
      <c r="M87" s="351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НДС"),1.22,"")))</f>
        <v>4161.0689999999995</v>
      </c>
    </row>
    <row r="88" spans="1:13">
      <c r="A88" s="349" t="s">
        <v>996</v>
      </c>
      <c r="B88" s="349" t="s">
        <v>997</v>
      </c>
      <c r="C88" s="349" t="s">
        <v>263</v>
      </c>
      <c r="D88" s="594">
        <v>15808</v>
      </c>
      <c r="E88" s="595">
        <v>0.5</v>
      </c>
      <c r="F88" s="595">
        <v>0.45</v>
      </c>
      <c r="G88" s="595">
        <v>0.40500000000000003</v>
      </c>
      <c r="H88" s="595">
        <v>0.36</v>
      </c>
      <c r="I88" s="596">
        <v>0.34</v>
      </c>
      <c r="J88" s="583">
        <v>13437</v>
      </c>
      <c r="K88" s="586">
        <v>0.29599999999999999</v>
      </c>
      <c r="L88" s="351">
        <f t="shared" si="3"/>
        <v>9459.6479999999992</v>
      </c>
      <c r="M88" s="351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НДС"),1.22,"")))</f>
        <v>5738.3040000000001</v>
      </c>
    </row>
    <row r="89" spans="1:13">
      <c r="A89" s="349" t="s">
        <v>998</v>
      </c>
      <c r="B89" s="349" t="s">
        <v>999</v>
      </c>
      <c r="C89" s="349" t="s">
        <v>263</v>
      </c>
      <c r="D89" s="594">
        <v>18109</v>
      </c>
      <c r="E89" s="595">
        <v>0.5</v>
      </c>
      <c r="F89" s="595">
        <v>0.45</v>
      </c>
      <c r="G89" s="595">
        <v>0.40500000000000003</v>
      </c>
      <c r="H89" s="595">
        <v>0.36</v>
      </c>
      <c r="I89" s="596">
        <v>0.34</v>
      </c>
      <c r="J89" s="583">
        <v>15394</v>
      </c>
      <c r="K89" s="586">
        <v>0.29599999999999999</v>
      </c>
      <c r="L89" s="351">
        <f t="shared" si="3"/>
        <v>10837.376</v>
      </c>
      <c r="M89" s="351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НДС"),1.22,"")))</f>
        <v>6573.567</v>
      </c>
    </row>
    <row r="90" spans="1:13">
      <c r="A90" s="349" t="s">
        <v>1000</v>
      </c>
      <c r="B90" s="349" t="s">
        <v>1001</v>
      </c>
      <c r="C90" s="349" t="s">
        <v>263</v>
      </c>
      <c r="D90" s="594">
        <v>20089</v>
      </c>
      <c r="E90" s="595">
        <v>0.5</v>
      </c>
      <c r="F90" s="595">
        <v>0.45</v>
      </c>
      <c r="G90" s="595">
        <v>0.40500000000000003</v>
      </c>
      <c r="H90" s="595">
        <v>0.36</v>
      </c>
      <c r="I90" s="596">
        <v>0.34</v>
      </c>
      <c r="J90" s="583">
        <v>17075</v>
      </c>
      <c r="K90" s="586">
        <v>0.29599999999999999</v>
      </c>
      <c r="L90" s="351">
        <f t="shared" si="3"/>
        <v>12020.8</v>
      </c>
      <c r="M90" s="351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НДС"),1.22,"")))</f>
        <v>7292.3069999999998</v>
      </c>
    </row>
    <row r="91" spans="1:13">
      <c r="A91" s="349" t="s">
        <v>1002</v>
      </c>
      <c r="B91" s="349" t="s">
        <v>1003</v>
      </c>
      <c r="C91" s="349" t="s">
        <v>263</v>
      </c>
      <c r="D91" s="594">
        <v>21968</v>
      </c>
      <c r="E91" s="595">
        <v>0.5</v>
      </c>
      <c r="F91" s="595">
        <v>0.45</v>
      </c>
      <c r="G91" s="595">
        <v>0.40500000000000003</v>
      </c>
      <c r="H91" s="595">
        <v>0.36</v>
      </c>
      <c r="I91" s="596">
        <v>0.34</v>
      </c>
      <c r="J91" s="583">
        <v>18674</v>
      </c>
      <c r="K91" s="586">
        <v>0.29599999999999999</v>
      </c>
      <c r="L91" s="351">
        <f t="shared" si="3"/>
        <v>13146.495999999999</v>
      </c>
      <c r="M91" s="351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НДС"),1.22,"")))</f>
        <v>7974.384</v>
      </c>
    </row>
    <row r="92" spans="1:13">
      <c r="A92" s="349" t="s">
        <v>1004</v>
      </c>
      <c r="B92" s="349" t="s">
        <v>1005</v>
      </c>
      <c r="C92" s="349" t="s">
        <v>263</v>
      </c>
      <c r="D92" s="594">
        <v>23590</v>
      </c>
      <c r="E92" s="595">
        <v>0.5</v>
      </c>
      <c r="F92" s="595">
        <v>0.45</v>
      </c>
      <c r="G92" s="595">
        <v>0.40500000000000003</v>
      </c>
      <c r="H92" s="595">
        <v>0.36</v>
      </c>
      <c r="I92" s="596">
        <v>0.34</v>
      </c>
      <c r="J92" s="583">
        <v>20052</v>
      </c>
      <c r="K92" s="586">
        <v>0.29599999999999999</v>
      </c>
      <c r="L92" s="351">
        <f t="shared" si="3"/>
        <v>14116.607999999998</v>
      </c>
      <c r="M92" s="351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НДС"),1.22,"")))</f>
        <v>8563.17</v>
      </c>
    </row>
    <row r="93" spans="1:13">
      <c r="A93" s="349" t="s">
        <v>1006</v>
      </c>
      <c r="B93" s="349" t="s">
        <v>1007</v>
      </c>
      <c r="C93" s="349" t="s">
        <v>263</v>
      </c>
      <c r="D93" s="594">
        <v>8791</v>
      </c>
      <c r="E93" s="595">
        <v>0.5</v>
      </c>
      <c r="F93" s="595">
        <v>0.45</v>
      </c>
      <c r="G93" s="595">
        <v>0.40500000000000003</v>
      </c>
      <c r="H93" s="595">
        <v>0.36</v>
      </c>
      <c r="I93" s="596">
        <v>0.29599999999999999</v>
      </c>
      <c r="J93" s="583">
        <v>8131</v>
      </c>
      <c r="K93" s="586">
        <v>0.29599999999999999</v>
      </c>
      <c r="L93" s="351">
        <f t="shared" si="3"/>
        <v>5724.2239999999993</v>
      </c>
      <c r="M93" s="351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НДС"),1.22,"")))</f>
        <v>3403.8751999999999</v>
      </c>
    </row>
    <row r="94" spans="1:13">
      <c r="A94" s="349" t="s">
        <v>1008</v>
      </c>
      <c r="B94" s="349" t="s">
        <v>1009</v>
      </c>
      <c r="C94" s="349" t="s">
        <v>263</v>
      </c>
      <c r="D94" s="594">
        <v>9744</v>
      </c>
      <c r="E94" s="595">
        <v>0.5</v>
      </c>
      <c r="F94" s="595">
        <v>0.45</v>
      </c>
      <c r="G94" s="595">
        <v>0.40500000000000003</v>
      </c>
      <c r="H94" s="595">
        <v>0.36</v>
      </c>
      <c r="I94" s="596">
        <v>0.29599999999999999</v>
      </c>
      <c r="J94" s="583">
        <v>9013</v>
      </c>
      <c r="K94" s="586">
        <v>0.29599999999999999</v>
      </c>
      <c r="L94" s="351">
        <f t="shared" si="3"/>
        <v>6345.152</v>
      </c>
      <c r="M94" s="351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НДС"),1.22,"")))</f>
        <v>3772.8768000000005</v>
      </c>
    </row>
    <row r="95" spans="1:13">
      <c r="A95" s="349" t="s">
        <v>1010</v>
      </c>
      <c r="B95" s="349" t="s">
        <v>1011</v>
      </c>
      <c r="C95" s="349" t="s">
        <v>263</v>
      </c>
      <c r="D95" s="594">
        <v>12604</v>
      </c>
      <c r="E95" s="595">
        <v>0.5</v>
      </c>
      <c r="F95" s="595">
        <v>0.45</v>
      </c>
      <c r="G95" s="595">
        <v>0.40500000000000003</v>
      </c>
      <c r="H95" s="595">
        <v>0.36</v>
      </c>
      <c r="I95" s="596">
        <v>0.29599999999999999</v>
      </c>
      <c r="J95" s="583">
        <v>11659</v>
      </c>
      <c r="K95" s="586">
        <v>0.29599999999999999</v>
      </c>
      <c r="L95" s="351">
        <f t="shared" si="3"/>
        <v>8207.9359999999997</v>
      </c>
      <c r="M95" s="351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НДС"),1.22,"")))</f>
        <v>4880.2687999999998</v>
      </c>
    </row>
    <row r="96" spans="1:13">
      <c r="A96" s="349" t="s">
        <v>1012</v>
      </c>
      <c r="B96" s="349" t="s">
        <v>1013</v>
      </c>
      <c r="C96" s="349" t="s">
        <v>263</v>
      </c>
      <c r="D96" s="594">
        <v>14496</v>
      </c>
      <c r="E96" s="595">
        <v>0.5</v>
      </c>
      <c r="F96" s="595">
        <v>0.45</v>
      </c>
      <c r="G96" s="595">
        <v>0.40500000000000003</v>
      </c>
      <c r="H96" s="595">
        <v>0.36</v>
      </c>
      <c r="I96" s="596">
        <v>0.29599999999999999</v>
      </c>
      <c r="J96" s="583">
        <v>13410</v>
      </c>
      <c r="K96" s="586">
        <v>0.29599999999999999</v>
      </c>
      <c r="L96" s="351">
        <f t="shared" si="3"/>
        <v>9440.64</v>
      </c>
      <c r="M96" s="351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НДС"),1.22,"")))</f>
        <v>5612.8512000000001</v>
      </c>
    </row>
    <row r="97" spans="1:13">
      <c r="A97" s="349" t="s">
        <v>1014</v>
      </c>
      <c r="B97" s="349" t="s">
        <v>1015</v>
      </c>
      <c r="C97" s="349" t="s">
        <v>263</v>
      </c>
      <c r="D97" s="594">
        <v>16374</v>
      </c>
      <c r="E97" s="595">
        <v>0.5</v>
      </c>
      <c r="F97" s="595">
        <v>0.45</v>
      </c>
      <c r="G97" s="595">
        <v>0.40500000000000003</v>
      </c>
      <c r="H97" s="595">
        <v>0.36</v>
      </c>
      <c r="I97" s="596">
        <v>0.29599999999999999</v>
      </c>
      <c r="J97" s="583">
        <v>15146</v>
      </c>
      <c r="K97" s="586">
        <v>0.29599999999999999</v>
      </c>
      <c r="L97" s="351">
        <f t="shared" si="3"/>
        <v>10662.784</v>
      </c>
      <c r="M97" s="351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НДС"),1.22,"")))</f>
        <v>6340.0128000000004</v>
      </c>
    </row>
    <row r="98" spans="1:13">
      <c r="A98" s="349" t="s">
        <v>1016</v>
      </c>
      <c r="B98" s="349" t="s">
        <v>1017</v>
      </c>
      <c r="C98" s="349" t="s">
        <v>263</v>
      </c>
      <c r="D98" s="594">
        <v>18296</v>
      </c>
      <c r="E98" s="595">
        <v>0.5</v>
      </c>
      <c r="F98" s="595">
        <v>0.45</v>
      </c>
      <c r="G98" s="595">
        <v>0.40500000000000003</v>
      </c>
      <c r="H98" s="595">
        <v>0.36</v>
      </c>
      <c r="I98" s="596">
        <v>0.29599999999999999</v>
      </c>
      <c r="J98" s="583">
        <v>16924</v>
      </c>
      <c r="K98" s="586">
        <v>0.29599999999999999</v>
      </c>
      <c r="L98" s="351">
        <f t="shared" si="3"/>
        <v>11914.495999999999</v>
      </c>
      <c r="M98" s="351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НДС"),1.22,"")))</f>
        <v>7084.2112000000006</v>
      </c>
    </row>
    <row r="99" spans="1:13">
      <c r="A99" s="349" t="s">
        <v>1018</v>
      </c>
      <c r="B99" s="349" t="s">
        <v>1019</v>
      </c>
      <c r="C99" s="349" t="s">
        <v>263</v>
      </c>
      <c r="D99" s="594">
        <v>19621</v>
      </c>
      <c r="E99" s="595">
        <v>0.5</v>
      </c>
      <c r="F99" s="595">
        <v>0.45</v>
      </c>
      <c r="G99" s="595">
        <v>0.40500000000000003</v>
      </c>
      <c r="H99" s="595">
        <v>0.36</v>
      </c>
      <c r="I99" s="596">
        <v>0.29599999999999999</v>
      </c>
      <c r="J99" s="583">
        <v>18150</v>
      </c>
      <c r="K99" s="586">
        <v>0.29599999999999999</v>
      </c>
      <c r="L99" s="351">
        <f t="shared" si="3"/>
        <v>12777.599999999999</v>
      </c>
      <c r="M99" s="351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НДС"),1.22,"")))</f>
        <v>7597.2512000000006</v>
      </c>
    </row>
    <row r="100" spans="1:13">
      <c r="A100" s="349" t="s">
        <v>1020</v>
      </c>
      <c r="B100" s="349" t="s">
        <v>1021</v>
      </c>
      <c r="C100" s="349" t="s">
        <v>796</v>
      </c>
      <c r="D100" s="594">
        <v>1023</v>
      </c>
      <c r="E100" s="595"/>
      <c r="F100" s="595"/>
      <c r="G100" s="595"/>
      <c r="H100" s="595"/>
      <c r="I100" s="596">
        <v>0</v>
      </c>
      <c r="J100" s="600">
        <v>2170</v>
      </c>
      <c r="K100" s="601">
        <v>0.17096774193548392</v>
      </c>
      <c r="L100" s="351">
        <f t="shared" si="3"/>
        <v>1799</v>
      </c>
      <c r="M100" s="351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НДС"),1.22,"")))</f>
        <v>1023</v>
      </c>
    </row>
    <row r="101" spans="1:13">
      <c r="A101" s="349" t="s">
        <v>1022</v>
      </c>
      <c r="B101" s="349" t="s">
        <v>1023</v>
      </c>
      <c r="C101" s="349" t="s">
        <v>796</v>
      </c>
      <c r="D101" s="594">
        <v>1480</v>
      </c>
      <c r="E101" s="595"/>
      <c r="F101" s="595"/>
      <c r="G101" s="595"/>
      <c r="H101" s="595"/>
      <c r="I101" s="596">
        <v>0</v>
      </c>
      <c r="J101" s="600">
        <v>3400</v>
      </c>
      <c r="K101" s="601">
        <v>0.17676470588235293</v>
      </c>
      <c r="L101" s="351">
        <f t="shared" si="3"/>
        <v>2799</v>
      </c>
      <c r="M101" s="351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НДС"),1.22,"")))</f>
        <v>1480</v>
      </c>
    </row>
    <row r="102" spans="1:13">
      <c r="A102" s="349" t="s">
        <v>1369</v>
      </c>
      <c r="B102" s="349" t="s">
        <v>1283</v>
      </c>
      <c r="C102" s="349" t="s">
        <v>796</v>
      </c>
      <c r="D102" s="627">
        <v>926</v>
      </c>
      <c r="E102" s="595"/>
      <c r="F102" s="595"/>
      <c r="G102" s="595"/>
      <c r="H102" s="595"/>
      <c r="I102" s="596">
        <v>0</v>
      </c>
      <c r="J102" s="628">
        <v>5233</v>
      </c>
      <c r="K102" s="586">
        <v>0.7</v>
      </c>
      <c r="L102" s="351">
        <f t="shared" ref="L102:L104" si="4">J102*(1-K102)</f>
        <v>1569.9000000000003</v>
      </c>
      <c r="M102" s="351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НДС"),1.22,"")))</f>
        <v>926</v>
      </c>
    </row>
    <row r="103" spans="1:13">
      <c r="A103" s="349" t="s">
        <v>1370</v>
      </c>
      <c r="B103" s="349" t="s">
        <v>1284</v>
      </c>
      <c r="C103" s="349" t="s">
        <v>796</v>
      </c>
      <c r="D103" s="627">
        <v>1035</v>
      </c>
      <c r="E103" s="595"/>
      <c r="F103" s="595"/>
      <c r="G103" s="595"/>
      <c r="H103" s="595"/>
      <c r="I103" s="596">
        <v>0</v>
      </c>
      <c r="J103" s="628">
        <v>5633</v>
      </c>
      <c r="K103" s="586">
        <v>0.7</v>
      </c>
      <c r="L103" s="351">
        <f t="shared" si="4"/>
        <v>1689.9000000000003</v>
      </c>
      <c r="M103" s="351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НДС"),1.22,"")))</f>
        <v>1035</v>
      </c>
    </row>
    <row r="104" spans="1:13">
      <c r="A104" s="349" t="s">
        <v>1371</v>
      </c>
      <c r="B104" s="349" t="s">
        <v>1285</v>
      </c>
      <c r="C104" s="349" t="s">
        <v>796</v>
      </c>
      <c r="D104" s="627">
        <v>1013</v>
      </c>
      <c r="E104" s="595"/>
      <c r="F104" s="595"/>
      <c r="G104" s="595"/>
      <c r="H104" s="595"/>
      <c r="I104" s="596">
        <v>0</v>
      </c>
      <c r="J104" s="628">
        <v>5467</v>
      </c>
      <c r="K104" s="586">
        <v>0.7</v>
      </c>
      <c r="L104" s="351">
        <f t="shared" si="4"/>
        <v>1640.1000000000001</v>
      </c>
      <c r="M104" s="351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НДС"),1.22,"")))</f>
        <v>1013</v>
      </c>
    </row>
    <row r="105" spans="1:13">
      <c r="A105" s="349" t="s">
        <v>1311</v>
      </c>
      <c r="B105" s="349" t="s">
        <v>1312</v>
      </c>
      <c r="C105" s="349" t="s">
        <v>796</v>
      </c>
      <c r="D105" s="594">
        <v>1725</v>
      </c>
      <c r="E105" s="595"/>
      <c r="F105" s="595"/>
      <c r="G105" s="595"/>
      <c r="H105" s="595"/>
      <c r="I105" s="596">
        <v>0</v>
      </c>
      <c r="J105" s="583">
        <v>5272</v>
      </c>
      <c r="K105" s="586">
        <v>0.4</v>
      </c>
      <c r="L105" s="351">
        <f t="shared" ref="L105:L110" si="5">J105*(1-K105)</f>
        <v>3163.2</v>
      </c>
      <c r="M105" s="351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НДС"),1.22,"")))</f>
        <v>1725</v>
      </c>
    </row>
    <row r="106" spans="1:13">
      <c r="A106" s="349" t="s">
        <v>1313</v>
      </c>
      <c r="B106" s="349" t="s">
        <v>1314</v>
      </c>
      <c r="C106" s="349" t="s">
        <v>796</v>
      </c>
      <c r="D106" s="594">
        <v>1830</v>
      </c>
      <c r="E106" s="595"/>
      <c r="F106" s="595"/>
      <c r="G106" s="595"/>
      <c r="H106" s="595"/>
      <c r="I106" s="596">
        <v>0</v>
      </c>
      <c r="J106" s="583">
        <v>5592</v>
      </c>
      <c r="K106" s="586">
        <v>0.4</v>
      </c>
      <c r="L106" s="351">
        <f t="shared" si="5"/>
        <v>3355.2</v>
      </c>
      <c r="M106" s="351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НДС"),1.22,"")))</f>
        <v>1830</v>
      </c>
    </row>
    <row r="107" spans="1:13">
      <c r="A107" s="349" t="s">
        <v>1315</v>
      </c>
      <c r="B107" s="349" t="s">
        <v>1316</v>
      </c>
      <c r="C107" s="349" t="s">
        <v>796</v>
      </c>
      <c r="D107" s="594">
        <v>2250</v>
      </c>
      <c r="E107" s="595"/>
      <c r="F107" s="595"/>
      <c r="G107" s="595"/>
      <c r="H107" s="595"/>
      <c r="I107" s="596">
        <v>0</v>
      </c>
      <c r="J107" s="583">
        <v>6876</v>
      </c>
      <c r="K107" s="586">
        <v>0.4</v>
      </c>
      <c r="L107" s="351">
        <f t="shared" si="5"/>
        <v>4125.5999999999995</v>
      </c>
      <c r="M107" s="351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НДС"),1.22,"")))</f>
        <v>2250</v>
      </c>
    </row>
    <row r="108" spans="1:13">
      <c r="A108" s="349" t="s">
        <v>1317</v>
      </c>
      <c r="B108" s="349" t="s">
        <v>1318</v>
      </c>
      <c r="C108" s="349" t="s">
        <v>796</v>
      </c>
      <c r="D108" s="594">
        <v>2262</v>
      </c>
      <c r="E108" s="595"/>
      <c r="F108" s="595"/>
      <c r="G108" s="595"/>
      <c r="H108" s="595"/>
      <c r="I108" s="596">
        <v>0</v>
      </c>
      <c r="J108" s="583">
        <v>6913</v>
      </c>
      <c r="K108" s="586">
        <v>0.4</v>
      </c>
      <c r="L108" s="351">
        <f t="shared" si="5"/>
        <v>4147.8</v>
      </c>
      <c r="M108" s="351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НДС"),1.22,"")))</f>
        <v>2262</v>
      </c>
    </row>
    <row r="109" spans="1:13">
      <c r="A109" s="349" t="s">
        <v>1319</v>
      </c>
      <c r="B109" s="349" t="s">
        <v>1320</v>
      </c>
      <c r="C109" s="349" t="s">
        <v>796</v>
      </c>
      <c r="D109" s="594">
        <v>2322</v>
      </c>
      <c r="E109" s="595"/>
      <c r="F109" s="595"/>
      <c r="G109" s="595"/>
      <c r="H109" s="595"/>
      <c r="I109" s="596">
        <v>0</v>
      </c>
      <c r="J109" s="583">
        <v>7101</v>
      </c>
      <c r="K109" s="586">
        <v>0.4</v>
      </c>
      <c r="L109" s="351">
        <f t="shared" si="5"/>
        <v>4260.5999999999995</v>
      </c>
      <c r="M109" s="351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НДС"),1.22,"")))</f>
        <v>2322</v>
      </c>
    </row>
    <row r="110" spans="1:13">
      <c r="A110" s="349" t="s">
        <v>1321</v>
      </c>
      <c r="B110" s="349" t="s">
        <v>1322</v>
      </c>
      <c r="C110" s="349" t="s">
        <v>796</v>
      </c>
      <c r="D110" s="594">
        <v>2485</v>
      </c>
      <c r="E110" s="595"/>
      <c r="F110" s="595"/>
      <c r="G110" s="595"/>
      <c r="H110" s="595"/>
      <c r="I110" s="596">
        <v>0</v>
      </c>
      <c r="J110" s="583">
        <v>7598</v>
      </c>
      <c r="K110" s="586">
        <v>0.4</v>
      </c>
      <c r="L110" s="351">
        <f t="shared" si="5"/>
        <v>4558.8</v>
      </c>
      <c r="M110" s="351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НДС"),1.22,"")))</f>
        <v>2485</v>
      </c>
    </row>
    <row r="111" spans="1:13">
      <c r="A111" s="349" t="s">
        <v>1372</v>
      </c>
      <c r="B111" s="349" t="s">
        <v>1345</v>
      </c>
      <c r="C111" s="349" t="s">
        <v>796</v>
      </c>
      <c r="D111" s="594">
        <v>393</v>
      </c>
      <c r="E111" s="595"/>
      <c r="F111" s="595"/>
      <c r="G111" s="595"/>
      <c r="H111" s="595"/>
      <c r="I111" s="596">
        <v>0</v>
      </c>
      <c r="J111" s="583">
        <v>1320</v>
      </c>
      <c r="K111" s="586">
        <v>0.5</v>
      </c>
      <c r="L111" s="351">
        <f t="shared" ref="L111:L112" si="6">J111*(1-K111)</f>
        <v>660</v>
      </c>
      <c r="M111" s="351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НДС"),1.22,"")))</f>
        <v>393</v>
      </c>
    </row>
    <row r="112" spans="1:13">
      <c r="A112" s="349" t="s">
        <v>1373</v>
      </c>
      <c r="B112" s="349" t="s">
        <v>1346</v>
      </c>
      <c r="C112" s="349" t="s">
        <v>796</v>
      </c>
      <c r="D112" s="594">
        <v>452</v>
      </c>
      <c r="E112" s="595"/>
      <c r="F112" s="595"/>
      <c r="G112" s="595"/>
      <c r="H112" s="595"/>
      <c r="I112" s="596">
        <v>0</v>
      </c>
      <c r="J112" s="583">
        <v>1520</v>
      </c>
      <c r="K112" s="586">
        <v>0.5</v>
      </c>
      <c r="L112" s="351">
        <f t="shared" si="6"/>
        <v>760</v>
      </c>
      <c r="M112" s="351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НДС"),1.22,"")))</f>
        <v>452</v>
      </c>
    </row>
    <row r="113" spans="1:13">
      <c r="A113" s="349" t="s">
        <v>1375</v>
      </c>
      <c r="B113" s="349" t="s">
        <v>1374</v>
      </c>
      <c r="C113" s="349" t="s">
        <v>796</v>
      </c>
      <c r="D113" s="594">
        <v>1381</v>
      </c>
      <c r="E113" s="595"/>
      <c r="F113" s="595"/>
      <c r="G113" s="595"/>
      <c r="H113" s="595"/>
      <c r="I113" s="596">
        <v>0</v>
      </c>
      <c r="J113" s="583">
        <v>5857</v>
      </c>
      <c r="K113" s="586">
        <v>0.67</v>
      </c>
      <c r="L113" s="351">
        <f t="shared" ref="L113:L115" si="7">J113*(1-K113)</f>
        <v>1932.8099999999997</v>
      </c>
      <c r="M113" s="351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НДС"),1.22,"")))</f>
        <v>1381</v>
      </c>
    </row>
    <row r="114" spans="1:13">
      <c r="A114" s="349" t="s">
        <v>1377</v>
      </c>
      <c r="B114" s="349" t="s">
        <v>1376</v>
      </c>
      <c r="C114" s="349" t="s">
        <v>796</v>
      </c>
      <c r="D114" s="594">
        <v>1766</v>
      </c>
      <c r="E114" s="595"/>
      <c r="F114" s="595"/>
      <c r="G114" s="595"/>
      <c r="H114" s="595"/>
      <c r="I114" s="596">
        <v>0</v>
      </c>
      <c r="J114" s="583">
        <v>7490</v>
      </c>
      <c r="K114" s="586">
        <v>0.67</v>
      </c>
      <c r="L114" s="351">
        <f t="shared" si="7"/>
        <v>2471.6999999999998</v>
      </c>
      <c r="M114" s="351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НДС"),1.22,"")))</f>
        <v>1766</v>
      </c>
    </row>
    <row r="115" spans="1:13">
      <c r="A115" s="349" t="s">
        <v>1379</v>
      </c>
      <c r="B115" s="349" t="s">
        <v>1378</v>
      </c>
      <c r="C115" s="349" t="s">
        <v>796</v>
      </c>
      <c r="D115" s="594">
        <v>2065</v>
      </c>
      <c r="E115" s="595"/>
      <c r="F115" s="595"/>
      <c r="G115" s="595"/>
      <c r="H115" s="595"/>
      <c r="I115" s="596">
        <v>0</v>
      </c>
      <c r="J115" s="583">
        <v>8759</v>
      </c>
      <c r="K115" s="586">
        <v>0.67</v>
      </c>
      <c r="L115" s="351">
        <f t="shared" si="7"/>
        <v>2890.47</v>
      </c>
      <c r="M115" s="351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НДС"),1.22,"")))</f>
        <v>2065</v>
      </c>
    </row>
    <row r="116" spans="1:13">
      <c r="A116" s="349" t="s">
        <v>1859</v>
      </c>
      <c r="B116" s="349" t="s">
        <v>1485</v>
      </c>
      <c r="C116" s="349" t="s">
        <v>263</v>
      </c>
      <c r="D116" s="594">
        <v>1407</v>
      </c>
      <c r="E116" s="595"/>
      <c r="F116" s="595"/>
      <c r="G116" s="595"/>
      <c r="H116" s="595"/>
      <c r="I116" s="596">
        <v>0</v>
      </c>
      <c r="J116" s="583">
        <v>4800</v>
      </c>
      <c r="K116" s="586">
        <v>0.45</v>
      </c>
      <c r="L116" s="351">
        <f t="shared" ref="L116:L118" si="8">J116*(1-K116)</f>
        <v>2640</v>
      </c>
      <c r="M116" s="351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НДС"),1.22,"")))</f>
        <v>1407</v>
      </c>
    </row>
    <row r="117" spans="1:13">
      <c r="A117" s="349" t="s">
        <v>1860</v>
      </c>
      <c r="B117" s="349" t="s">
        <v>1486</v>
      </c>
      <c r="C117" s="349" t="s">
        <v>263</v>
      </c>
      <c r="D117" s="594">
        <v>1640</v>
      </c>
      <c r="E117" s="595"/>
      <c r="F117" s="595"/>
      <c r="G117" s="595"/>
      <c r="H117" s="595"/>
      <c r="I117" s="596">
        <v>0</v>
      </c>
      <c r="J117" s="583">
        <v>5600</v>
      </c>
      <c r="K117" s="586">
        <v>0.45</v>
      </c>
      <c r="L117" s="351">
        <f t="shared" si="8"/>
        <v>3080.0000000000005</v>
      </c>
      <c r="M117" s="351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НДС"),1.22,"")))</f>
        <v>1640</v>
      </c>
    </row>
    <row r="118" spans="1:13">
      <c r="A118" s="349" t="s">
        <v>1861</v>
      </c>
      <c r="B118" s="349" t="s">
        <v>1487</v>
      </c>
      <c r="C118" s="349" t="s">
        <v>263</v>
      </c>
      <c r="D118" s="594">
        <v>2047</v>
      </c>
      <c r="E118" s="595"/>
      <c r="F118" s="595"/>
      <c r="G118" s="595"/>
      <c r="H118" s="595"/>
      <c r="I118" s="596">
        <v>0</v>
      </c>
      <c r="J118" s="583">
        <v>7000</v>
      </c>
      <c r="K118" s="586">
        <v>0.45</v>
      </c>
      <c r="L118" s="351">
        <f t="shared" si="8"/>
        <v>3850.0000000000005</v>
      </c>
      <c r="M118" s="351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НДС"),1.22,"")))</f>
        <v>2047</v>
      </c>
    </row>
    <row r="119" spans="1:13">
      <c r="A119" s="349" t="s">
        <v>1865</v>
      </c>
      <c r="B119" s="349" t="s">
        <v>845</v>
      </c>
      <c r="C119" s="349" t="s">
        <v>796</v>
      </c>
      <c r="D119" s="594">
        <v>1146</v>
      </c>
      <c r="E119" s="595"/>
      <c r="F119" s="595"/>
      <c r="G119" s="595"/>
      <c r="H119" s="595"/>
      <c r="I119" s="596">
        <v>0</v>
      </c>
      <c r="J119" s="583">
        <v>2950</v>
      </c>
      <c r="K119" s="586">
        <v>0.4</v>
      </c>
      <c r="L119" s="351">
        <f t="shared" ref="L119:L121" si="9">J119*(1-K119)</f>
        <v>1770</v>
      </c>
      <c r="M119" s="351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НДС"),1.22,"")))</f>
        <v>1146</v>
      </c>
    </row>
    <row r="120" spans="1:13">
      <c r="A120" s="349" t="s">
        <v>2029</v>
      </c>
      <c r="B120" s="349" t="s">
        <v>2030</v>
      </c>
      <c r="C120" s="349" t="s">
        <v>796</v>
      </c>
      <c r="D120" s="594">
        <v>260</v>
      </c>
      <c r="E120" s="595"/>
      <c r="F120" s="595"/>
      <c r="G120" s="595"/>
      <c r="H120" s="595"/>
      <c r="I120" s="596">
        <v>0</v>
      </c>
      <c r="J120" s="583">
        <v>1320</v>
      </c>
      <c r="K120" s="586">
        <v>0.66666666666666674</v>
      </c>
      <c r="L120" s="354">
        <f t="shared" si="9"/>
        <v>439.99999999999989</v>
      </c>
      <c r="M120" s="351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В)"),H120,"")))))*(1-$I120)*(1-'Категория(опт)'!$B$3)/(IF(AND('Категория(опт)'!$B$6="с НДС"),1,IF(AND('Категория(опт)'!$B$6="без НДС"),1.22,"")))</f>
        <v>260</v>
      </c>
    </row>
    <row r="121" spans="1:13">
      <c r="A121" s="349" t="s">
        <v>2031</v>
      </c>
      <c r="B121" s="349" t="s">
        <v>2032</v>
      </c>
      <c r="C121" s="349" t="s">
        <v>796</v>
      </c>
      <c r="D121" s="594">
        <v>360</v>
      </c>
      <c r="E121" s="595"/>
      <c r="F121" s="595"/>
      <c r="G121" s="595"/>
      <c r="H121" s="595"/>
      <c r="I121" s="596">
        <v>0</v>
      </c>
      <c r="J121" s="583">
        <v>1520</v>
      </c>
      <c r="K121" s="586">
        <v>0.59868421052631571</v>
      </c>
      <c r="L121" s="354">
        <f t="shared" si="9"/>
        <v>610.00000000000011</v>
      </c>
      <c r="M121" s="351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В)"),H121,"")))))*(1-$I121)*(1-'Категория(опт)'!$B$3)/(IF(AND('Категория(опт)'!$B$6="с НДС"),1,IF(AND('Категория(опт)'!$B$6="без НДС"),1.22,"")))</f>
        <v>360</v>
      </c>
    </row>
  </sheetData>
  <mergeCells count="2">
    <mergeCell ref="D1:I1"/>
    <mergeCell ref="J1:K1"/>
  </mergeCells>
  <phoneticPr fontId="8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F21"/>
  <sheetViews>
    <sheetView tabSelected="1" view="pageBreakPreview" zoomScale="90" zoomScaleNormal="100" zoomScaleSheetLayoutView="90" workbookViewId="0">
      <selection activeCell="D18" sqref="D18"/>
    </sheetView>
  </sheetViews>
  <sheetFormatPr defaultColWidth="8.7109375" defaultRowHeight="15.75"/>
  <cols>
    <col min="1" max="1" width="8.7109375" style="6"/>
    <col min="2" max="2" width="11" style="6" bestFit="1" customWidth="1"/>
    <col min="3" max="3" width="53.7109375" style="20" customWidth="1"/>
    <col min="4" max="4" width="28.5703125" style="6" customWidth="1"/>
    <col min="5" max="16384" width="8.7109375" style="6"/>
  </cols>
  <sheetData>
    <row r="1" spans="1:6" ht="18.75">
      <c r="A1" s="74"/>
      <c r="B1" s="81" t="s">
        <v>10</v>
      </c>
      <c r="C1" s="81"/>
      <c r="D1" s="74"/>
      <c r="E1" s="75"/>
      <c r="F1" s="74"/>
    </row>
    <row r="2" spans="1:6" ht="18.75">
      <c r="A2" s="76"/>
      <c r="B2" s="632" t="s">
        <v>11</v>
      </c>
      <c r="C2" s="632"/>
      <c r="D2" s="77"/>
      <c r="E2" s="74"/>
      <c r="F2" s="74"/>
    </row>
    <row r="3" spans="1:6">
      <c r="A3" s="76"/>
      <c r="B3" s="76" t="s">
        <v>12</v>
      </c>
      <c r="C3" s="339" t="s">
        <v>1025</v>
      </c>
      <c r="D3" s="322" t="s">
        <v>13</v>
      </c>
      <c r="E3" s="74"/>
      <c r="F3" s="74"/>
    </row>
    <row r="4" spans="1:6">
      <c r="A4" s="74"/>
      <c r="B4" s="76" t="s">
        <v>14</v>
      </c>
      <c r="C4" s="79" t="s">
        <v>114</v>
      </c>
      <c r="D4" s="322" t="s">
        <v>13</v>
      </c>
      <c r="E4" s="74"/>
      <c r="F4" s="74"/>
    </row>
    <row r="5" spans="1:6">
      <c r="A5" s="74"/>
      <c r="B5" s="76" t="s">
        <v>15</v>
      </c>
      <c r="C5" s="79" t="s">
        <v>105</v>
      </c>
      <c r="D5" s="322" t="s">
        <v>13</v>
      </c>
      <c r="E5" s="74"/>
      <c r="F5" s="74"/>
    </row>
    <row r="6" spans="1:6">
      <c r="A6" s="74"/>
      <c r="B6" s="76" t="s">
        <v>16</v>
      </c>
      <c r="C6" s="79" t="s">
        <v>111</v>
      </c>
      <c r="D6" s="322" t="s">
        <v>13</v>
      </c>
      <c r="E6" s="74"/>
      <c r="F6" s="74"/>
    </row>
    <row r="7" spans="1:6">
      <c r="A7" s="74"/>
      <c r="B7" s="76" t="s">
        <v>17</v>
      </c>
      <c r="C7" s="79" t="s">
        <v>108</v>
      </c>
      <c r="D7" s="322" t="s">
        <v>13</v>
      </c>
      <c r="E7" s="74"/>
      <c r="F7" s="74"/>
    </row>
    <row r="8" spans="1:6">
      <c r="A8" s="74"/>
      <c r="B8" s="76" t="s">
        <v>106</v>
      </c>
      <c r="C8" s="79" t="s">
        <v>109</v>
      </c>
      <c r="D8" s="322" t="s">
        <v>13</v>
      </c>
      <c r="E8" s="74"/>
      <c r="F8" s="74"/>
    </row>
    <row r="9" spans="1:6">
      <c r="A9" s="74"/>
      <c r="B9" s="76" t="s">
        <v>107</v>
      </c>
      <c r="C9" s="79" t="s">
        <v>103</v>
      </c>
      <c r="D9" s="322" t="s">
        <v>13</v>
      </c>
      <c r="E9" s="74"/>
      <c r="F9" s="74"/>
    </row>
    <row r="10" spans="1:6" ht="18.75">
      <c r="A10" s="76"/>
      <c r="B10" s="632" t="s">
        <v>18</v>
      </c>
      <c r="C10" s="632"/>
      <c r="D10" s="77"/>
      <c r="E10" s="74"/>
      <c r="F10" s="74"/>
    </row>
    <row r="11" spans="1:6">
      <c r="A11" s="74"/>
      <c r="B11" s="76" t="s">
        <v>19</v>
      </c>
      <c r="C11" s="79" t="s">
        <v>20</v>
      </c>
      <c r="D11" s="78" t="s">
        <v>13</v>
      </c>
      <c r="E11" s="74"/>
      <c r="F11" s="74"/>
    </row>
    <row r="12" spans="1:6">
      <c r="A12" s="74"/>
      <c r="B12" s="76" t="s">
        <v>21</v>
      </c>
      <c r="C12" s="79" t="s">
        <v>84</v>
      </c>
      <c r="D12" s="78" t="s">
        <v>13</v>
      </c>
      <c r="E12" s="74"/>
      <c r="F12" s="74"/>
    </row>
    <row r="13" spans="1:6">
      <c r="A13" s="74"/>
      <c r="B13" s="76" t="s">
        <v>22</v>
      </c>
      <c r="C13" s="79" t="s">
        <v>65</v>
      </c>
      <c r="D13" s="78" t="s">
        <v>13</v>
      </c>
      <c r="E13" s="74"/>
      <c r="F13" s="74"/>
    </row>
    <row r="14" spans="1:6">
      <c r="A14" s="74"/>
      <c r="B14" s="76" t="s">
        <v>23</v>
      </c>
      <c r="C14" s="79" t="s">
        <v>24</v>
      </c>
      <c r="D14" s="78" t="s">
        <v>13</v>
      </c>
      <c r="E14" s="74"/>
      <c r="F14" s="74"/>
    </row>
    <row r="15" spans="1:6" ht="18.75">
      <c r="A15" s="9"/>
      <c r="B15" s="633" t="s">
        <v>97</v>
      </c>
      <c r="C15" s="633"/>
      <c r="D15" s="9"/>
    </row>
    <row r="16" spans="1:6">
      <c r="A16" s="9"/>
      <c r="B16" s="76" t="s">
        <v>25</v>
      </c>
      <c r="C16" s="79" t="s">
        <v>27</v>
      </c>
      <c r="D16" s="78" t="s">
        <v>13</v>
      </c>
    </row>
    <row r="17" spans="1:4" ht="18.75">
      <c r="A17" s="9"/>
      <c r="B17" s="633" t="s">
        <v>98</v>
      </c>
      <c r="C17" s="633"/>
      <c r="D17" s="9"/>
    </row>
    <row r="18" spans="1:4">
      <c r="A18" s="9"/>
      <c r="B18" s="76" t="s">
        <v>26</v>
      </c>
      <c r="C18" s="79" t="s">
        <v>112</v>
      </c>
      <c r="D18" s="322" t="s">
        <v>13</v>
      </c>
    </row>
    <row r="19" spans="1:4">
      <c r="A19" s="9"/>
      <c r="B19" s="76" t="s">
        <v>99</v>
      </c>
      <c r="C19" s="79" t="s">
        <v>113</v>
      </c>
      <c r="D19" s="322" t="s">
        <v>13</v>
      </c>
    </row>
    <row r="20" spans="1:4">
      <c r="A20" s="9"/>
      <c r="B20" s="76" t="s">
        <v>100</v>
      </c>
      <c r="C20" s="79" t="s">
        <v>110</v>
      </c>
      <c r="D20" s="322" t="s">
        <v>13</v>
      </c>
    </row>
    <row r="21" spans="1:4">
      <c r="B21" s="76" t="s">
        <v>115</v>
      </c>
      <c r="C21" s="79" t="s">
        <v>117</v>
      </c>
      <c r="D21" s="322" t="s">
        <v>13</v>
      </c>
    </row>
  </sheetData>
  <mergeCells count="4">
    <mergeCell ref="B2:C2"/>
    <mergeCell ref="B10:C10"/>
    <mergeCell ref="B15:C15"/>
    <mergeCell ref="B17:C17"/>
  </mergeCells>
  <hyperlinks>
    <hyperlink ref="D11" location="'КРОВАТИ '!Заголовки_для_печати" display="перейти &gt;&gt;&gt;" xr:uid="{00000000-0004-0000-0200-000000000000}"/>
    <hyperlink ref="D12" location="'Основание Askona'!A1" display="перейти &gt;&gt;&gt;" xr:uid="{00000000-0004-0000-0200-000001000000}"/>
    <hyperlink ref="D13" location="'Основание с ламелями'!Область_печати" display="перейти &gt;&gt;&gt;" xr:uid="{00000000-0004-0000-0200-000002000000}"/>
    <hyperlink ref="D14" location="'ТРТ_кровати,диван,МФ'!A1" display="перейти &gt;&gt;&gt;" xr:uid="{00000000-0004-0000-0200-000003000000}"/>
    <hyperlink ref="D16" location="'Малые формы'!A1" display="перейти &gt;&gt;&gt;" xr:uid="{00000000-0004-0000-0200-000004000000}"/>
    <hyperlink ref="D4" location="SCANDI!A1" display="перейти &gt;&gt;&gt;" xr:uid="{00000000-0004-0000-0200-000005000000}"/>
    <hyperlink ref="D7" location="'SLEEP TONIC'!A1" display="перейти &gt;&gt;&gt;" xr:uid="{00000000-0004-0000-0200-000006000000}"/>
    <hyperlink ref="D3" location="'Moms Love'!Заголовки_для_печати" display="перейти &gt;&gt;&gt;" xr:uid="{00000000-0004-0000-0200-000007000000}"/>
    <hyperlink ref="D5" location="Halal!A1" display="перейти &gt;&gt;&gt;" xr:uid="{00000000-0004-0000-0200-000008000000}"/>
    <hyperlink ref="D6" location="HARMONY!A1" display="перейти &gt;&gt;&gt;" xr:uid="{00000000-0004-0000-0200-000009000000}"/>
    <hyperlink ref="D8" location="COMFORT!A1" display="перейти &gt;&gt;&gt;" xr:uid="{00000000-0004-0000-0200-00000A000000}"/>
    <hyperlink ref="D9" location="INFINITY!A1" display="перейти &gt;&gt;&gt;" xr:uid="{00000000-0004-0000-0200-00000B000000}"/>
    <hyperlink ref="D18:D20" location="'Малые формы'!A1" display="перейти &gt;&gt;&gt;" xr:uid="{00000000-0004-0000-0200-00000C000000}"/>
    <hyperlink ref="D18" location="ПОДУШКИ!A1" display="перейти &gt;&gt;&gt;" xr:uid="{00000000-0004-0000-0200-00000D000000}"/>
    <hyperlink ref="D19" location="'ЧЕХЛЫ,ОДЕЯЛА'!A1" display="перейти &gt;&gt;&gt;" xr:uid="{00000000-0004-0000-0200-00000E000000}"/>
    <hyperlink ref="D20" location="'ЧЕХЛЫ,ОДЕЯЛА'!A1" display="перейти &gt;&gt;&gt;" xr:uid="{00000000-0004-0000-0200-00000F000000}"/>
    <hyperlink ref="D21" location="НАМАТРАСНИКИ!A1" display="перейти &gt;&gt;&gt;" xr:uid="{00000000-0004-0000-0200-00001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2"/>
  <sheetViews>
    <sheetView view="pageBreakPreview" zoomScale="90" zoomScaleNormal="100" zoomScaleSheetLayoutView="90" workbookViewId="0">
      <selection activeCell="C18" sqref="C18"/>
    </sheetView>
  </sheetViews>
  <sheetFormatPr defaultColWidth="8.7109375" defaultRowHeight="15.75"/>
  <cols>
    <col min="1" max="1" width="3.5703125" style="7" customWidth="1"/>
    <col min="2" max="2" width="42.5703125" style="6" customWidth="1"/>
    <col min="3" max="3" width="54.28515625" style="473" customWidth="1"/>
    <col min="4" max="4" width="0.5703125" style="6" hidden="1" customWidth="1"/>
    <col min="5" max="16384" width="8.7109375" style="6"/>
  </cols>
  <sheetData>
    <row r="1" spans="1:5">
      <c r="A1" s="464"/>
      <c r="B1" s="639" t="s">
        <v>1287</v>
      </c>
      <c r="C1" s="640"/>
      <c r="D1" s="9"/>
      <c r="E1" s="9"/>
    </row>
    <row r="2" spans="1:5">
      <c r="A2" s="464">
        <v>1</v>
      </c>
      <c r="B2" s="463" t="s">
        <v>1288</v>
      </c>
      <c r="C2" s="470" t="s">
        <v>1306</v>
      </c>
      <c r="D2" s="9"/>
    </row>
    <row r="3" spans="1:5">
      <c r="A3" s="464">
        <v>2</v>
      </c>
      <c r="B3" s="463" t="s">
        <v>1289</v>
      </c>
      <c r="C3" s="470" t="s">
        <v>1086</v>
      </c>
      <c r="D3" s="9"/>
    </row>
    <row r="4" spans="1:5">
      <c r="A4" s="464">
        <v>3</v>
      </c>
      <c r="B4" s="463" t="s">
        <v>1290</v>
      </c>
      <c r="C4" s="470" t="s">
        <v>1028</v>
      </c>
      <c r="D4" s="9"/>
    </row>
    <row r="5" spans="1:5">
      <c r="A5" s="464">
        <v>4</v>
      </c>
      <c r="B5" s="463" t="s">
        <v>1291</v>
      </c>
      <c r="C5" s="470" t="s">
        <v>1109</v>
      </c>
      <c r="D5" s="9"/>
    </row>
    <row r="6" spans="1:5">
      <c r="A6" s="464">
        <v>5</v>
      </c>
      <c r="B6" s="463" t="s">
        <v>1292</v>
      </c>
      <c r="C6" s="470" t="s">
        <v>1305</v>
      </c>
      <c r="D6" s="9"/>
    </row>
    <row r="7" spans="1:5">
      <c r="A7" s="464">
        <v>6</v>
      </c>
      <c r="B7" s="463" t="s">
        <v>1293</v>
      </c>
      <c r="C7" s="470" t="s">
        <v>1301</v>
      </c>
      <c r="D7" s="69"/>
    </row>
    <row r="8" spans="1:5">
      <c r="A8" s="464">
        <v>7</v>
      </c>
      <c r="B8" s="463" t="s">
        <v>1296</v>
      </c>
      <c r="C8" s="470" t="s">
        <v>1300</v>
      </c>
      <c r="D8" s="9"/>
    </row>
    <row r="9" spans="1:5">
      <c r="A9" s="464">
        <v>8</v>
      </c>
      <c r="B9" s="463" t="s">
        <v>1294</v>
      </c>
      <c r="C9" s="470" t="s">
        <v>1302</v>
      </c>
      <c r="D9" s="9"/>
    </row>
    <row r="10" spans="1:5">
      <c r="A10" s="464">
        <v>9</v>
      </c>
      <c r="B10" s="463" t="s">
        <v>1295</v>
      </c>
      <c r="C10" s="470" t="s">
        <v>1303</v>
      </c>
      <c r="D10" s="9"/>
    </row>
    <row r="11" spans="1:5">
      <c r="A11" s="464">
        <v>10</v>
      </c>
      <c r="B11" s="463" t="s">
        <v>1297</v>
      </c>
      <c r="C11" s="470" t="s">
        <v>1304</v>
      </c>
      <c r="D11" s="9"/>
    </row>
    <row r="12" spans="1:5">
      <c r="A12" s="464">
        <v>11</v>
      </c>
      <c r="B12" s="469" t="s">
        <v>1343</v>
      </c>
      <c r="C12" s="471" t="s">
        <v>1344</v>
      </c>
      <c r="D12" s="9"/>
    </row>
    <row r="13" spans="1:5">
      <c r="A13" s="464">
        <v>12</v>
      </c>
      <c r="B13" s="469" t="s">
        <v>2221</v>
      </c>
      <c r="C13" s="471" t="s">
        <v>2222</v>
      </c>
      <c r="D13" s="9"/>
    </row>
    <row r="14" spans="1:5">
      <c r="A14" s="67"/>
      <c r="B14" s="9"/>
      <c r="C14" s="472"/>
      <c r="D14" s="9"/>
    </row>
    <row r="15" spans="1:5">
      <c r="A15" s="67"/>
      <c r="B15" s="9"/>
      <c r="C15" s="472"/>
      <c r="D15" s="9"/>
    </row>
    <row r="16" spans="1:5">
      <c r="A16" s="67"/>
      <c r="B16" s="9"/>
      <c r="C16" s="472"/>
      <c r="D16" s="9"/>
    </row>
    <row r="17" spans="1:4">
      <c r="A17" s="67"/>
      <c r="B17" s="9"/>
      <c r="C17" s="472"/>
      <c r="D17" s="9"/>
    </row>
    <row r="18" spans="1:4">
      <c r="A18" s="67"/>
      <c r="B18" s="9"/>
      <c r="C18" s="472"/>
      <c r="D18" s="9"/>
    </row>
    <row r="19" spans="1:4">
      <c r="A19" s="67"/>
      <c r="B19" s="9"/>
      <c r="C19" s="472"/>
      <c r="D19" s="9"/>
    </row>
    <row r="20" spans="1:4">
      <c r="A20" s="67"/>
      <c r="B20" s="9"/>
      <c r="C20" s="472"/>
      <c r="D20" s="9"/>
    </row>
    <row r="21" spans="1:4">
      <c r="A21" s="67"/>
      <c r="B21" s="9"/>
      <c r="C21" s="472"/>
      <c r="D21" s="9"/>
    </row>
    <row r="22" spans="1:4">
      <c r="A22" s="67"/>
      <c r="B22" s="9"/>
      <c r="C22" s="472"/>
      <c r="D22" s="9"/>
    </row>
  </sheetData>
  <mergeCells count="1">
    <mergeCell ref="B1:C1"/>
  </mergeCells>
  <hyperlinks>
    <hyperlink ref="C5" r:id="rId1" xr:uid="{00000000-0004-0000-0400-000000000000}"/>
    <hyperlink ref="C7" r:id="rId2" xr:uid="{00000000-0004-0000-0400-000001000000}"/>
    <hyperlink ref="C8" r:id="rId3" xr:uid="{00000000-0004-0000-0400-000002000000}"/>
    <hyperlink ref="C9" r:id="rId4" xr:uid="{00000000-0004-0000-0400-000003000000}"/>
    <hyperlink ref="C10" r:id="rId5" xr:uid="{00000000-0004-0000-0400-000004000000}"/>
    <hyperlink ref="C11" r:id="rId6" xr:uid="{00000000-0004-0000-0400-000005000000}"/>
    <hyperlink ref="C6" r:id="rId7" xr:uid="{00000000-0004-0000-0400-000006000000}"/>
    <hyperlink ref="C3" r:id="rId8" xr:uid="{00000000-0004-0000-0400-000007000000}"/>
    <hyperlink ref="C4" r:id="rId9" xr:uid="{00000000-0004-0000-0400-000008000000}"/>
    <hyperlink ref="C2" r:id="rId10" xr:uid="{00000000-0004-0000-0400-000009000000}"/>
    <hyperlink ref="C12" r:id="rId11" xr:uid="{00000000-0004-0000-0400-00000A000000}"/>
    <hyperlink ref="C13" r:id="rId12" xr:uid="{427F0828-5870-4A02-A63F-8874DCB8F09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5" verticalDpi="4294967295"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33CC"/>
  </sheetPr>
  <dimension ref="A1:G20"/>
  <sheetViews>
    <sheetView view="pageBreakPreview" zoomScale="70" zoomScaleNormal="100" zoomScaleSheetLayoutView="70" workbookViewId="0">
      <selection activeCell="M8" sqref="M8"/>
    </sheetView>
  </sheetViews>
  <sheetFormatPr defaultRowHeight="15"/>
  <cols>
    <col min="1" max="1" width="50.140625" customWidth="1"/>
    <col min="4" max="4" width="15.28515625" customWidth="1"/>
    <col min="5" max="6" width="14.140625" customWidth="1"/>
  </cols>
  <sheetData>
    <row r="1" spans="1:7" ht="16.5" thickBot="1">
      <c r="A1" s="200" t="s">
        <v>1500</v>
      </c>
      <c r="E1" s="641" t="s">
        <v>28</v>
      </c>
      <c r="F1" s="641"/>
      <c r="G1" s="641"/>
    </row>
    <row r="2" spans="1:7" ht="48" thickBot="1">
      <c r="A2" s="442" t="s">
        <v>40</v>
      </c>
      <c r="B2" s="646" t="s">
        <v>30</v>
      </c>
      <c r="C2" s="647"/>
      <c r="D2" s="520" t="s">
        <v>32</v>
      </c>
      <c r="E2" s="521" t="s">
        <v>33</v>
      </c>
      <c r="F2" s="529" t="s">
        <v>34</v>
      </c>
    </row>
    <row r="3" spans="1:7" ht="18.75">
      <c r="A3" s="652" t="s">
        <v>1495</v>
      </c>
      <c r="B3" s="653"/>
      <c r="C3" s="653"/>
      <c r="D3" s="653"/>
      <c r="E3" s="653"/>
      <c r="F3" s="654"/>
    </row>
    <row r="4" spans="1:7" ht="18.75">
      <c r="A4" s="642" t="s">
        <v>2085</v>
      </c>
      <c r="B4" s="648" t="s">
        <v>41</v>
      </c>
      <c r="C4" s="99">
        <v>90</v>
      </c>
      <c r="D4" s="469">
        <f>'КРОВАТИ '!F6+'КРОВАТИ '!F159+'СВОД Матрасы'!J313</f>
        <v>25459</v>
      </c>
      <c r="E4" s="522">
        <f>(F4/D4-1)*(-1)</f>
        <v>0.30281943517027377</v>
      </c>
      <c r="F4" s="535">
        <f>'КРОВАТИ '!H6+'КРОВАТИ '!H159+'СВОД Матрасы'!L313-9</f>
        <v>17749.52</v>
      </c>
    </row>
    <row r="5" spans="1:7" ht="15.75">
      <c r="A5" s="642"/>
      <c r="B5" s="648"/>
      <c r="C5" s="99">
        <v>140</v>
      </c>
      <c r="D5" s="469">
        <f>'КРОВАТИ '!F8+'КРОВАТИ '!F161+'СВОД Матрасы'!J314</f>
        <v>34322</v>
      </c>
      <c r="E5" s="522">
        <f t="shared" ref="E5:E20" si="0">(F5/D5-1)*(-1)</f>
        <v>0.29532195093526026</v>
      </c>
      <c r="F5" s="523">
        <f>'КРОВАТИ '!H8+'КРОВАТИ '!H161+'СВОД Матрасы'!L314</f>
        <v>24185.96</v>
      </c>
    </row>
    <row r="6" spans="1:7" ht="15.75">
      <c r="A6" s="642"/>
      <c r="B6" s="648"/>
      <c r="C6" s="138">
        <v>160</v>
      </c>
      <c r="D6" s="536">
        <f>'КРОВАТИ '!F9+'КРОВАТИ '!F162+'СВОД Матрасы'!J315</f>
        <v>38304</v>
      </c>
      <c r="E6" s="537">
        <f t="shared" si="0"/>
        <v>0.2950052213868003</v>
      </c>
      <c r="F6" s="538">
        <f>'КРОВАТИ '!H9+'КРОВАТИ '!H162+'СВОД Матрасы'!L315</f>
        <v>27004.120000000003</v>
      </c>
    </row>
    <row r="7" spans="1:7" ht="16.5" thickBot="1">
      <c r="A7" s="643"/>
      <c r="B7" s="649"/>
      <c r="C7" s="531">
        <v>180</v>
      </c>
      <c r="D7" s="532">
        <f>'КРОВАТИ '!F10+'КРОВАТИ '!F163+'СВОД Матрасы'!J316</f>
        <v>43887</v>
      </c>
      <c r="E7" s="533">
        <f t="shared" si="0"/>
        <v>0.29363684006653457</v>
      </c>
      <c r="F7" s="534">
        <f>'КРОВАТИ '!H10+'КРОВАТИ '!H163+'СВОД Матрасы'!L316</f>
        <v>31000.16</v>
      </c>
    </row>
    <row r="8" spans="1:7" ht="16.5" thickTop="1">
      <c r="A8" s="644" t="s">
        <v>2086</v>
      </c>
      <c r="B8" s="650" t="s">
        <v>41</v>
      </c>
      <c r="C8" s="113">
        <v>90</v>
      </c>
      <c r="D8" s="527">
        <f>'КРОВАТИ '!F11+'СВОД Матрасы'!J313</f>
        <v>26179</v>
      </c>
      <c r="E8" s="528">
        <f t="shared" si="0"/>
        <v>0.22588639749417472</v>
      </c>
      <c r="F8" s="530">
        <f>'КРОВАТИ '!H11+'СВОД Матрасы'!L313</f>
        <v>20265.52</v>
      </c>
    </row>
    <row r="9" spans="1:7" ht="15.75">
      <c r="A9" s="642"/>
      <c r="B9" s="648"/>
      <c r="C9" s="99">
        <v>140</v>
      </c>
      <c r="D9" s="469">
        <f>'КРОВАТИ '!F13+'СВОД Матрасы'!J314</f>
        <v>38742</v>
      </c>
      <c r="E9" s="522">
        <f t="shared" si="0"/>
        <v>0.22533787620670076</v>
      </c>
      <c r="F9" s="523">
        <f>'КРОВАТИ '!H13+'СВОД Матрасы'!L314</f>
        <v>30011.96</v>
      </c>
    </row>
    <row r="10" spans="1:7" ht="15.75">
      <c r="A10" s="642"/>
      <c r="B10" s="648"/>
      <c r="C10" s="138">
        <v>160</v>
      </c>
      <c r="D10" s="536">
        <f>'КРОВАТИ '!F14+'СВОД Матрасы'!J315</f>
        <v>43824</v>
      </c>
      <c r="E10" s="537">
        <f t="shared" si="0"/>
        <v>0.22542168674698793</v>
      </c>
      <c r="F10" s="538">
        <f>'КРОВАТИ '!H14+'СВОД Матрасы'!L315</f>
        <v>33945.120000000003</v>
      </c>
    </row>
    <row r="11" spans="1:7" ht="16.5" thickBot="1">
      <c r="A11" s="645"/>
      <c r="B11" s="651"/>
      <c r="C11" s="101">
        <v>180</v>
      </c>
      <c r="D11" s="524">
        <f>'КРОВАТИ '!F15+'СВОД Матрасы'!J316</f>
        <v>50507</v>
      </c>
      <c r="E11" s="525">
        <f t="shared" si="0"/>
        <v>0.22671788068980525</v>
      </c>
      <c r="F11" s="526">
        <f>'КРОВАТИ '!H15+'СВОД Матрасы'!L316</f>
        <v>39056.160000000003</v>
      </c>
    </row>
    <row r="12" spans="1:7" ht="18.75">
      <c r="A12" s="655" t="s">
        <v>1496</v>
      </c>
      <c r="B12" s="656"/>
      <c r="C12" s="656"/>
      <c r="D12" s="656"/>
      <c r="E12" s="656"/>
      <c r="F12" s="657"/>
    </row>
    <row r="13" spans="1:7" ht="15.6" customHeight="1">
      <c r="A13" s="642" t="s">
        <v>2087</v>
      </c>
      <c r="B13" s="648" t="s">
        <v>41</v>
      </c>
      <c r="C13" s="99">
        <v>90</v>
      </c>
      <c r="D13" s="469">
        <f>'КРОВАТИ '!J6+'КРОВАТИ '!F159+'СВОД Матрасы'!J313</f>
        <v>29459</v>
      </c>
      <c r="E13" s="522">
        <f t="shared" si="0"/>
        <v>0.29860076716792827</v>
      </c>
      <c r="F13" s="539">
        <f>'КРОВАТИ '!L6+'КРОВАТИ '!H159+'СВОД Матрасы'!L313</f>
        <v>20662.52</v>
      </c>
    </row>
    <row r="14" spans="1:7" ht="15.6" customHeight="1">
      <c r="A14" s="642"/>
      <c r="B14" s="648"/>
      <c r="C14" s="99">
        <v>140</v>
      </c>
      <c r="D14" s="469">
        <f>'КРОВАТИ '!J8+'КРОВАТИ '!F161+'СВОД Матрасы'!J314</f>
        <v>40822</v>
      </c>
      <c r="E14" s="522">
        <f t="shared" si="0"/>
        <v>0.29192690216059969</v>
      </c>
      <c r="F14" s="523">
        <f>'КРОВАТИ '!L8+'КРОВАТИ '!H161+'СВОД Матрасы'!L314</f>
        <v>28904.959999999999</v>
      </c>
    </row>
    <row r="15" spans="1:7" ht="15.6" customHeight="1">
      <c r="A15" s="642"/>
      <c r="B15" s="648"/>
      <c r="C15" s="138">
        <v>160</v>
      </c>
      <c r="D15" s="536">
        <f>'КРОВАТИ '!J9+'КРОВАТИ '!F162+'СВОД Матрасы'!J315</f>
        <v>47304</v>
      </c>
      <c r="E15" s="537">
        <f t="shared" si="0"/>
        <v>0.29100879418231007</v>
      </c>
      <c r="F15" s="538">
        <f>'КРОВАТИ '!L9+'КРОВАТИ '!H162+'СВОД Матрасы'!L315</f>
        <v>33538.120000000003</v>
      </c>
    </row>
    <row r="16" spans="1:7" ht="16.149999999999999" customHeight="1" thickBot="1">
      <c r="A16" s="643"/>
      <c r="B16" s="649"/>
      <c r="C16" s="531">
        <v>180</v>
      </c>
      <c r="D16" s="532">
        <f>'КРОВАТИ '!J10+'КРОВАТИ '!F163+'СВОД Матрасы'!J316</f>
        <v>53387</v>
      </c>
      <c r="E16" s="533">
        <f t="shared" si="0"/>
        <v>0.29014254406503448</v>
      </c>
      <c r="F16" s="534">
        <f>'КРОВАТИ '!L10+'КРОВАТИ '!H163+'СВОД Матрасы'!L316</f>
        <v>37897.160000000003</v>
      </c>
    </row>
    <row r="17" spans="1:6" ht="15.6" customHeight="1" thickTop="1">
      <c r="A17" s="644" t="s">
        <v>2088</v>
      </c>
      <c r="B17" s="650" t="s">
        <v>41</v>
      </c>
      <c r="C17" s="113">
        <v>90</v>
      </c>
      <c r="D17" s="527">
        <f>'КРОВАТИ '!J11+'СВОД Матрасы'!J313</f>
        <v>36179</v>
      </c>
      <c r="E17" s="528">
        <f t="shared" si="0"/>
        <v>0.23918516266342349</v>
      </c>
      <c r="F17" s="530">
        <f>'КРОВАТИ '!L11+'СВОД Матрасы'!L313</f>
        <v>27525.52</v>
      </c>
    </row>
    <row r="18" spans="1:6" ht="15.6" customHeight="1">
      <c r="A18" s="642"/>
      <c r="B18" s="648"/>
      <c r="C18" s="99">
        <v>140</v>
      </c>
      <c r="D18" s="469">
        <f>'КРОВАТИ '!J13+'СВОД Матрасы'!J314</f>
        <v>48742</v>
      </c>
      <c r="E18" s="522">
        <f t="shared" si="0"/>
        <v>0.23532148865454849</v>
      </c>
      <c r="F18" s="523">
        <f>'КРОВАТИ '!L13+'СВОД Матрасы'!L314</f>
        <v>37271.96</v>
      </c>
    </row>
    <row r="19" spans="1:6" ht="15.6" customHeight="1">
      <c r="A19" s="642"/>
      <c r="B19" s="648"/>
      <c r="C19" s="138">
        <v>160</v>
      </c>
      <c r="D19" s="536">
        <f>'КРОВАТИ '!J14+'СВОД Матрасы'!J315</f>
        <v>53324</v>
      </c>
      <c r="E19" s="537">
        <f t="shared" si="0"/>
        <v>0.23407621333733397</v>
      </c>
      <c r="F19" s="538">
        <f>'КРОВАТИ '!L14+'СВОД Матрасы'!L315</f>
        <v>40842.120000000003</v>
      </c>
    </row>
    <row r="20" spans="1:6" ht="16.149999999999999" customHeight="1" thickBot="1">
      <c r="A20" s="645"/>
      <c r="B20" s="651"/>
      <c r="C20" s="101">
        <v>180</v>
      </c>
      <c r="D20" s="524">
        <f>'КРОВАТИ '!J15+'СВОД Матрасы'!J316</f>
        <v>59507</v>
      </c>
      <c r="E20" s="525">
        <f t="shared" si="0"/>
        <v>0.23386895659334195</v>
      </c>
      <c r="F20" s="526">
        <f>'КРОВАТИ '!L15+'СВОД Матрасы'!L316</f>
        <v>45590.16</v>
      </c>
    </row>
  </sheetData>
  <mergeCells count="12">
    <mergeCell ref="A12:F12"/>
    <mergeCell ref="A13:A16"/>
    <mergeCell ref="B13:B16"/>
    <mergeCell ref="A17:A20"/>
    <mergeCell ref="B17:B20"/>
    <mergeCell ref="E1:G1"/>
    <mergeCell ref="A4:A7"/>
    <mergeCell ref="A8:A11"/>
    <mergeCell ref="B2:C2"/>
    <mergeCell ref="B4:B7"/>
    <mergeCell ref="B8:B11"/>
    <mergeCell ref="A3:F3"/>
  </mergeCells>
  <hyperlinks>
    <hyperlink ref="E1:G1" location="Содержание!A1" display="К СОДЕРЖАНИЮ &gt;&gt;&gt;" xr:uid="{00000000-0004-0000-0F00-000000000000}"/>
  </hyperlinks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EBD"/>
  </sheetPr>
  <dimension ref="A1:L63"/>
  <sheetViews>
    <sheetView view="pageBreakPreview" zoomScale="70" zoomScaleNormal="100" zoomScaleSheetLayoutView="70" workbookViewId="0">
      <selection activeCell="Q6" sqref="Q6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39.7109375" style="6" customWidth="1"/>
    <col min="4" max="4" width="6.5703125" style="39" customWidth="1"/>
    <col min="5" max="5" width="10" style="6" customWidth="1"/>
    <col min="6" max="6" width="12.5703125" style="20" customWidth="1"/>
    <col min="7" max="7" width="10" style="28" customWidth="1"/>
    <col min="8" max="8" width="17.7109375" style="6" customWidth="1"/>
    <col min="9" max="9" width="16.42578125" style="6" customWidth="1"/>
    <col min="10" max="16384" width="9.28515625" style="6"/>
  </cols>
  <sheetData>
    <row r="1" spans="1:12" ht="16.5" thickBot="1">
      <c r="A1" s="119" t="s">
        <v>2225</v>
      </c>
      <c r="B1" s="9"/>
      <c r="C1" s="9"/>
      <c r="D1" s="38"/>
      <c r="E1" s="9"/>
      <c r="G1" s="10"/>
      <c r="H1" s="9"/>
      <c r="I1" s="153"/>
      <c r="J1" s="660"/>
      <c r="K1" s="660"/>
      <c r="L1" s="660"/>
    </row>
    <row r="2" spans="1:12" ht="57" customHeight="1" thickBot="1">
      <c r="A2" s="661" t="s">
        <v>2125</v>
      </c>
      <c r="B2" s="662"/>
      <c r="C2" s="662"/>
      <c r="D2" s="662"/>
      <c r="E2" s="662"/>
      <c r="F2" s="662"/>
      <c r="G2" s="662"/>
      <c r="H2" s="662"/>
      <c r="I2" s="662"/>
    </row>
    <row r="3" spans="1:12" ht="29.25" customHeight="1" thickBot="1">
      <c r="A3" s="398" t="s">
        <v>1066</v>
      </c>
      <c r="B3" s="665" t="s">
        <v>1067</v>
      </c>
      <c r="C3" s="666"/>
      <c r="D3" s="666"/>
      <c r="E3" s="666"/>
      <c r="F3" s="666"/>
      <c r="G3" s="666"/>
      <c r="H3" s="666"/>
      <c r="I3" s="666"/>
    </row>
    <row r="4" spans="1:12" ht="53.25" customHeight="1" thickBot="1">
      <c r="A4" s="66" t="s">
        <v>2089</v>
      </c>
      <c r="B4" s="120" t="s">
        <v>29</v>
      </c>
      <c r="C4" s="333" t="s">
        <v>1061</v>
      </c>
      <c r="D4" s="658" t="s">
        <v>30</v>
      </c>
      <c r="E4" s="659"/>
      <c r="F4" s="132" t="s">
        <v>32</v>
      </c>
      <c r="G4" s="152" t="s">
        <v>33</v>
      </c>
      <c r="H4" s="123" t="s">
        <v>34</v>
      </c>
      <c r="I4" s="126" t="s">
        <v>31</v>
      </c>
    </row>
    <row r="5" spans="1:12" ht="19.5" customHeight="1">
      <c r="A5" s="366"/>
      <c r="B5" s="663" t="s">
        <v>1298</v>
      </c>
      <c r="C5" s="269" t="s">
        <v>126</v>
      </c>
      <c r="D5" s="160">
        <v>120</v>
      </c>
      <c r="E5" s="160">
        <v>60</v>
      </c>
      <c r="F5" s="96">
        <f>'СВОД Матрасы'!J3</f>
        <v>5276</v>
      </c>
      <c r="G5" s="40">
        <f>'СВОД Матрасы'!K3</f>
        <v>0.31</v>
      </c>
      <c r="H5" s="103">
        <f>'СВОД Матрасы'!L3</f>
        <v>3640.4399999999996</v>
      </c>
      <c r="I5" s="96">
        <v>2418.8867999999998</v>
      </c>
    </row>
    <row r="6" spans="1:12" ht="19.5" customHeight="1">
      <c r="A6" s="366"/>
      <c r="B6" s="663"/>
      <c r="C6" s="269" t="s">
        <v>128</v>
      </c>
      <c r="D6" s="162">
        <v>120</v>
      </c>
      <c r="E6" s="162">
        <v>65</v>
      </c>
      <c r="F6" s="97">
        <f>'СВОД Матрасы'!J4</f>
        <v>7182</v>
      </c>
      <c r="G6" s="40">
        <f>'СВОД Матрасы'!K4</f>
        <v>0.31</v>
      </c>
      <c r="H6" s="104">
        <f>'СВОД Матрасы'!L4</f>
        <v>4955.58</v>
      </c>
      <c r="I6" s="96">
        <v>3287.2554</v>
      </c>
    </row>
    <row r="7" spans="1:12" ht="19.5" customHeight="1">
      <c r="A7" s="366"/>
      <c r="B7" s="663"/>
      <c r="C7" s="269" t="s">
        <v>130</v>
      </c>
      <c r="D7" s="162">
        <v>125</v>
      </c>
      <c r="E7" s="162">
        <v>65</v>
      </c>
      <c r="F7" s="97">
        <f>'СВОД Матрасы'!J5</f>
        <v>7182</v>
      </c>
      <c r="G7" s="40">
        <f>'СВОД Матрасы'!K5</f>
        <v>0.31</v>
      </c>
      <c r="H7" s="104">
        <f>'СВОД Матрасы'!L5</f>
        <v>4955.58</v>
      </c>
      <c r="I7" s="96">
        <v>3287.2554</v>
      </c>
    </row>
    <row r="8" spans="1:12" ht="19.5" customHeight="1">
      <c r="A8" s="366"/>
      <c r="B8" s="663"/>
      <c r="C8" s="269" t="s">
        <v>132</v>
      </c>
      <c r="D8" s="162">
        <v>140</v>
      </c>
      <c r="E8" s="306">
        <v>70</v>
      </c>
      <c r="F8" s="97">
        <f>'СВОД Матрасы'!J6</f>
        <v>8017</v>
      </c>
      <c r="G8" s="40">
        <f>'СВОД Матрасы'!K6</f>
        <v>0.31</v>
      </c>
      <c r="H8" s="104">
        <f>'СВОД Матрасы'!L6</f>
        <v>5531.73</v>
      </c>
      <c r="I8" s="96">
        <v>3674.3948999999998</v>
      </c>
    </row>
    <row r="9" spans="1:12" ht="19.5" customHeight="1">
      <c r="A9" s="366"/>
      <c r="B9" s="663"/>
      <c r="C9" s="269" t="s">
        <v>134</v>
      </c>
      <c r="D9" s="162">
        <v>145</v>
      </c>
      <c r="E9" s="306">
        <v>60</v>
      </c>
      <c r="F9" s="97">
        <f>'СВОД Матрасы'!J7</f>
        <v>7875</v>
      </c>
      <c r="G9" s="40">
        <f>'СВОД Матрасы'!K7</f>
        <v>0.31</v>
      </c>
      <c r="H9" s="104">
        <f>'СВОД Матрасы'!L7</f>
        <v>5433.75</v>
      </c>
      <c r="I9" s="96">
        <v>3610.1983500000001</v>
      </c>
    </row>
    <row r="10" spans="1:12" ht="19.5" customHeight="1">
      <c r="A10" s="366"/>
      <c r="B10" s="663"/>
      <c r="C10" s="269" t="s">
        <v>136</v>
      </c>
      <c r="D10" s="162">
        <v>150</v>
      </c>
      <c r="E10" s="306">
        <v>60</v>
      </c>
      <c r="F10" s="97">
        <f>'СВОД Матрасы'!J8</f>
        <v>7875</v>
      </c>
      <c r="G10" s="40">
        <f>'СВОД Матрасы'!K8</f>
        <v>0.31</v>
      </c>
      <c r="H10" s="104">
        <f>'СВОД Матрасы'!L8</f>
        <v>5433.75</v>
      </c>
      <c r="I10" s="96">
        <v>3610.1983500000001</v>
      </c>
    </row>
    <row r="11" spans="1:12" ht="27.75" customHeight="1">
      <c r="A11" s="366"/>
      <c r="B11" s="663"/>
      <c r="C11" s="269" t="s">
        <v>138</v>
      </c>
      <c r="D11" s="162">
        <v>160</v>
      </c>
      <c r="E11" s="306">
        <v>70</v>
      </c>
      <c r="F11" s="97">
        <f>'СВОД Матрасы'!J9</f>
        <v>8111</v>
      </c>
      <c r="G11" s="40">
        <f>'СВОД Матрасы'!K9</f>
        <v>0.31</v>
      </c>
      <c r="H11" s="104">
        <f>'СВОД Матрасы'!L9</f>
        <v>5596.5899999999992</v>
      </c>
      <c r="I11" s="96">
        <v>3716.0491500000003</v>
      </c>
    </row>
    <row r="12" spans="1:12" ht="19.5" customHeight="1">
      <c r="A12" s="366"/>
      <c r="B12" s="663"/>
      <c r="C12" s="269" t="s">
        <v>140</v>
      </c>
      <c r="D12" s="162">
        <v>175</v>
      </c>
      <c r="E12" s="306">
        <v>75</v>
      </c>
      <c r="F12" s="97">
        <f>'СВОД Матрасы'!J10</f>
        <v>8348</v>
      </c>
      <c r="G12" s="40">
        <f>'СВОД Матрасы'!K10</f>
        <v>0.31</v>
      </c>
      <c r="H12" s="104">
        <f>'СВОД Матрасы'!L10</f>
        <v>5760.12</v>
      </c>
      <c r="I12" s="96">
        <v>3832.1910000000003</v>
      </c>
    </row>
    <row r="13" spans="1:12" ht="31.5">
      <c r="A13" s="366"/>
      <c r="B13" s="663"/>
      <c r="C13" s="269" t="s">
        <v>1068</v>
      </c>
      <c r="D13" s="162" t="s">
        <v>1024</v>
      </c>
      <c r="E13" s="306">
        <v>80</v>
      </c>
      <c r="F13" s="97">
        <f>'СВОД Матрасы'!J11</f>
        <v>8584</v>
      </c>
      <c r="G13" s="40">
        <f>'СВОД Матрасы'!K11</f>
        <v>0.31</v>
      </c>
      <c r="H13" s="104">
        <f>'СВОД Матрасы'!L11</f>
        <v>5922.9599999999991</v>
      </c>
      <c r="I13" s="96">
        <v>3937.5517499999996</v>
      </c>
    </row>
    <row r="14" spans="1:12" ht="19.5" customHeight="1">
      <c r="A14" s="366"/>
      <c r="B14" s="663"/>
      <c r="C14" s="269" t="s">
        <v>144</v>
      </c>
      <c r="D14" s="162">
        <v>180</v>
      </c>
      <c r="E14" s="306">
        <v>90</v>
      </c>
      <c r="F14" s="97">
        <f>'СВОД Матрасы'!J12</f>
        <v>9513</v>
      </c>
      <c r="G14" s="40">
        <f>'СВОД Матрасы'!K12</f>
        <v>0.31</v>
      </c>
      <c r="H14" s="104">
        <f>'СВОД Матрасы'!L12</f>
        <v>6563.9699999999993</v>
      </c>
      <c r="I14" s="96">
        <v>4360.4648999999999</v>
      </c>
    </row>
    <row r="15" spans="1:12" ht="47.25">
      <c r="A15" s="366"/>
      <c r="B15" s="663"/>
      <c r="C15" s="269" t="s">
        <v>1069</v>
      </c>
      <c r="D15" s="162" t="s">
        <v>104</v>
      </c>
      <c r="E15" s="306">
        <v>80</v>
      </c>
      <c r="F15" s="97">
        <f>'СВОД Матрасы'!J13</f>
        <v>8647</v>
      </c>
      <c r="G15" s="40">
        <f>'СВОД Матрасы'!K13</f>
        <v>0.31</v>
      </c>
      <c r="H15" s="104">
        <f>'СВОД Матрасы'!L13</f>
        <v>5966.4299999999994</v>
      </c>
      <c r="I15" s="96">
        <v>3963.0343499999999</v>
      </c>
    </row>
    <row r="16" spans="1:12" ht="48" thickBot="1">
      <c r="A16" s="367"/>
      <c r="B16" s="664"/>
      <c r="C16" s="269" t="s">
        <v>1070</v>
      </c>
      <c r="D16" s="311" t="s">
        <v>104</v>
      </c>
      <c r="E16" s="309">
        <v>90</v>
      </c>
      <c r="F16" s="98">
        <f>'СВОД Матрасы'!J14</f>
        <v>9576</v>
      </c>
      <c r="G16" s="40">
        <f>'СВОД Матрасы'!K14</f>
        <v>0.31</v>
      </c>
      <c r="H16" s="105">
        <f>'СВОД Матрасы'!L14</f>
        <v>6607.44</v>
      </c>
      <c r="I16" s="812">
        <v>4388.3977500000001</v>
      </c>
    </row>
    <row r="17" spans="1:9" ht="53.25" customHeight="1" thickBot="1">
      <c r="A17" s="66" t="s">
        <v>2090</v>
      </c>
      <c r="B17" s="120" t="s">
        <v>29</v>
      </c>
      <c r="C17" s="333" t="s">
        <v>1061</v>
      </c>
      <c r="D17" s="658" t="s">
        <v>30</v>
      </c>
      <c r="E17" s="659"/>
      <c r="F17" s="132" t="s">
        <v>32</v>
      </c>
      <c r="G17" s="152" t="s">
        <v>33</v>
      </c>
      <c r="H17" s="123" t="s">
        <v>34</v>
      </c>
      <c r="I17" s="126" t="s">
        <v>31</v>
      </c>
    </row>
    <row r="18" spans="1:9" ht="19.5" customHeight="1">
      <c r="A18" s="366"/>
      <c r="B18" s="663" t="s">
        <v>1071</v>
      </c>
      <c r="C18" s="269" t="s">
        <v>160</v>
      </c>
      <c r="D18" s="160">
        <v>120</v>
      </c>
      <c r="E18" s="160">
        <v>60</v>
      </c>
      <c r="F18" s="96">
        <f>'СВОД Матрасы'!J20</f>
        <v>9072</v>
      </c>
      <c r="G18" s="40">
        <f>'СВОД Матрасы'!K20</f>
        <v>0.31</v>
      </c>
      <c r="H18" s="103">
        <f>'СВОД Матрасы'!L20</f>
        <v>6259.6799999999994</v>
      </c>
      <c r="I18" s="96">
        <v>4044.8726999999999</v>
      </c>
    </row>
    <row r="19" spans="1:9" ht="19.5" customHeight="1">
      <c r="A19" s="366"/>
      <c r="B19" s="663"/>
      <c r="C19" s="269" t="s">
        <v>162</v>
      </c>
      <c r="D19" s="162">
        <v>120</v>
      </c>
      <c r="E19" s="162">
        <v>65</v>
      </c>
      <c r="F19" s="97">
        <f>'СВОД Матрасы'!J21</f>
        <v>9686</v>
      </c>
      <c r="G19" s="40">
        <f>'СВОД Матрасы'!K21</f>
        <v>0.31</v>
      </c>
      <c r="H19" s="104">
        <f>'СВОД Матрасы'!L21</f>
        <v>6683.3399999999992</v>
      </c>
      <c r="I19" s="96">
        <v>4319.7907500000001</v>
      </c>
    </row>
    <row r="20" spans="1:9" ht="19.5" customHeight="1">
      <c r="A20" s="366"/>
      <c r="B20" s="663"/>
      <c r="C20" s="269" t="s">
        <v>164</v>
      </c>
      <c r="D20" s="162">
        <v>125</v>
      </c>
      <c r="E20" s="162">
        <v>65</v>
      </c>
      <c r="F20" s="97">
        <f>'СВОД Матрасы'!J22</f>
        <v>9686</v>
      </c>
      <c r="G20" s="40">
        <f>'СВОД Матрасы'!K22</f>
        <v>0.31</v>
      </c>
      <c r="H20" s="104">
        <f>'СВОД Матрасы'!L22</f>
        <v>6683.3399999999992</v>
      </c>
      <c r="I20" s="96">
        <v>4319.7907500000001</v>
      </c>
    </row>
    <row r="21" spans="1:9" ht="19.5" customHeight="1">
      <c r="A21" s="366"/>
      <c r="B21" s="663"/>
      <c r="C21" s="269" t="s">
        <v>166</v>
      </c>
      <c r="D21" s="162">
        <v>140</v>
      </c>
      <c r="E21" s="306">
        <v>70</v>
      </c>
      <c r="F21" s="97">
        <f>'СВОД Матрасы'!J23</f>
        <v>11419</v>
      </c>
      <c r="G21" s="40">
        <f>'СВОД Матрасы'!K23</f>
        <v>0.31</v>
      </c>
      <c r="H21" s="104">
        <f>'СВОД Матрасы'!L23</f>
        <v>7879.11</v>
      </c>
      <c r="I21" s="96">
        <v>5085.2488499999999</v>
      </c>
    </row>
    <row r="22" spans="1:9" ht="19.5" customHeight="1">
      <c r="A22" s="366"/>
      <c r="B22" s="663"/>
      <c r="C22" s="269" t="s">
        <v>168</v>
      </c>
      <c r="D22" s="162">
        <v>145</v>
      </c>
      <c r="E22" s="306">
        <v>60</v>
      </c>
      <c r="F22" s="97">
        <f>'СВОД Матрасы'!J24</f>
        <v>10600</v>
      </c>
      <c r="G22" s="40">
        <f>'СВОД Матрасы'!K24</f>
        <v>0.31</v>
      </c>
      <c r="H22" s="104">
        <f>'СВОД Матрасы'!L24</f>
        <v>7313.9999999999991</v>
      </c>
      <c r="I22" s="96">
        <v>4721.6317500000005</v>
      </c>
    </row>
    <row r="23" spans="1:9" ht="19.5" customHeight="1">
      <c r="A23" s="366"/>
      <c r="B23" s="663"/>
      <c r="C23" s="269" t="s">
        <v>170</v>
      </c>
      <c r="D23" s="162">
        <v>150</v>
      </c>
      <c r="E23" s="306">
        <v>60</v>
      </c>
      <c r="F23" s="97">
        <f>'СВОД Матрасы'!J25</f>
        <v>10600</v>
      </c>
      <c r="G23" s="40">
        <f>'СВОД Матрасы'!K25</f>
        <v>0.31</v>
      </c>
      <c r="H23" s="104">
        <f>'СВОД Матрасы'!L25</f>
        <v>7313.9999999999991</v>
      </c>
      <c r="I23" s="96">
        <v>4721.6317500000005</v>
      </c>
    </row>
    <row r="24" spans="1:9" ht="27.75" customHeight="1">
      <c r="A24" s="366"/>
      <c r="B24" s="663"/>
      <c r="C24" s="269" t="s">
        <v>172</v>
      </c>
      <c r="D24" s="162">
        <v>160</v>
      </c>
      <c r="E24" s="306">
        <v>70</v>
      </c>
      <c r="F24" s="97">
        <f>'СВОД Матрасы'!J26</f>
        <v>12301</v>
      </c>
      <c r="G24" s="40">
        <f>'СВОД Матрасы'!K26</f>
        <v>0.31</v>
      </c>
      <c r="H24" s="104">
        <f>'СВОД Матрасы'!L26</f>
        <v>8487.6899999999987</v>
      </c>
      <c r="I24" s="96">
        <v>5480.7191999999995</v>
      </c>
    </row>
    <row r="25" spans="1:9" ht="19.5" customHeight="1">
      <c r="A25" s="366"/>
      <c r="B25" s="663"/>
      <c r="C25" s="269" t="s">
        <v>174</v>
      </c>
      <c r="D25" s="162">
        <v>175</v>
      </c>
      <c r="E25" s="306">
        <v>75</v>
      </c>
      <c r="F25" s="97">
        <f>'СВОД Матрасы'!J27</f>
        <v>13813</v>
      </c>
      <c r="G25" s="40">
        <f>'СВОД Матрасы'!K27</f>
        <v>0.31</v>
      </c>
      <c r="H25" s="104">
        <f>'СВОД Матрасы'!L27</f>
        <v>9530.9699999999993</v>
      </c>
      <c r="I25" s="96">
        <v>6155.5180500000006</v>
      </c>
    </row>
    <row r="26" spans="1:9" ht="31.5">
      <c r="A26" s="366"/>
      <c r="B26" s="663"/>
      <c r="C26" s="269" t="s">
        <v>1072</v>
      </c>
      <c r="D26" s="162" t="s">
        <v>1024</v>
      </c>
      <c r="E26" s="306">
        <v>80</v>
      </c>
      <c r="F26" s="97">
        <f>'СВОД Матрасы'!J28</f>
        <v>14900</v>
      </c>
      <c r="G26" s="40">
        <f>'СВОД Матрасы'!K28</f>
        <v>0.31</v>
      </c>
      <c r="H26" s="104">
        <f>'СВОД Матрасы'!L28</f>
        <v>10281</v>
      </c>
      <c r="I26" s="96">
        <v>6640.1774999999998</v>
      </c>
    </row>
    <row r="27" spans="1:9" ht="19.5" customHeight="1">
      <c r="A27" s="366"/>
      <c r="B27" s="663"/>
      <c r="C27" s="269" t="s">
        <v>178</v>
      </c>
      <c r="D27" s="162">
        <v>180</v>
      </c>
      <c r="E27" s="306">
        <v>90</v>
      </c>
      <c r="F27" s="97">
        <f>'СВОД Матрасы'!J29</f>
        <v>16632</v>
      </c>
      <c r="G27" s="40">
        <f>'СВОД Матрасы'!K29</f>
        <v>0.31</v>
      </c>
      <c r="H27" s="104">
        <f>'СВОД Матрасы'!L29</f>
        <v>11476.08</v>
      </c>
      <c r="I27" s="96">
        <v>7412.0062499999995</v>
      </c>
    </row>
    <row r="28" spans="1:9" ht="47.25">
      <c r="A28" s="366"/>
      <c r="B28" s="663"/>
      <c r="C28" s="269" t="s">
        <v>1073</v>
      </c>
      <c r="D28" s="162" t="s">
        <v>104</v>
      </c>
      <c r="E28" s="306">
        <v>80</v>
      </c>
      <c r="F28" s="97">
        <f>'СВОД Матрасы'!J30</f>
        <v>15451</v>
      </c>
      <c r="G28" s="40">
        <f>'СВОД Матрасы'!K30</f>
        <v>0.31</v>
      </c>
      <c r="H28" s="104">
        <f>'СВОД Матрасы'!L30</f>
        <v>10661.189999999999</v>
      </c>
      <c r="I28" s="96">
        <v>6882.7522499999995</v>
      </c>
    </row>
    <row r="29" spans="1:9" ht="48" thickBot="1">
      <c r="A29" s="367"/>
      <c r="B29" s="664"/>
      <c r="C29" s="269" t="s">
        <v>1074</v>
      </c>
      <c r="D29" s="311" t="s">
        <v>104</v>
      </c>
      <c r="E29" s="309">
        <v>90</v>
      </c>
      <c r="F29" s="98">
        <f>'СВОД Матрасы'!J31</f>
        <v>17278</v>
      </c>
      <c r="G29" s="40">
        <f>'СВОД Матрасы'!K31</f>
        <v>0.31</v>
      </c>
      <c r="H29" s="105">
        <f>'СВОД Матрасы'!L31</f>
        <v>11921.82</v>
      </c>
      <c r="I29" s="812">
        <v>7696.725300000001</v>
      </c>
    </row>
    <row r="30" spans="1:9" ht="53.25" customHeight="1" thickBot="1">
      <c r="A30" s="66" t="s">
        <v>2091</v>
      </c>
      <c r="B30" s="120" t="s">
        <v>29</v>
      </c>
      <c r="C30" s="333" t="s">
        <v>1061</v>
      </c>
      <c r="D30" s="658" t="s">
        <v>30</v>
      </c>
      <c r="E30" s="659"/>
      <c r="F30" s="132" t="s">
        <v>32</v>
      </c>
      <c r="G30" s="152" t="s">
        <v>33</v>
      </c>
      <c r="H30" s="123" t="s">
        <v>34</v>
      </c>
      <c r="I30" s="126" t="s">
        <v>31</v>
      </c>
    </row>
    <row r="31" spans="1:9" ht="19.5" customHeight="1">
      <c r="A31" s="366"/>
      <c r="B31" s="663" t="s">
        <v>1075</v>
      </c>
      <c r="C31" s="269" t="s">
        <v>194</v>
      </c>
      <c r="D31" s="160">
        <v>120</v>
      </c>
      <c r="E31" s="160">
        <v>60</v>
      </c>
      <c r="F31" s="96">
        <f>'СВОД Матрасы'!J37</f>
        <v>8253</v>
      </c>
      <c r="G31" s="40">
        <f>'СВОД Матрасы'!K37</f>
        <v>0.31</v>
      </c>
      <c r="H31" s="103">
        <f>'СВОД Матрасы'!L37</f>
        <v>5694.57</v>
      </c>
      <c r="I31" s="96">
        <v>3676.3551000000002</v>
      </c>
    </row>
    <row r="32" spans="1:9" ht="19.5" customHeight="1">
      <c r="A32" s="366"/>
      <c r="B32" s="663"/>
      <c r="C32" s="269" t="s">
        <v>196</v>
      </c>
      <c r="D32" s="162">
        <v>120</v>
      </c>
      <c r="E32" s="162">
        <v>65</v>
      </c>
      <c r="F32" s="97">
        <f>'СВОД Матрасы'!J38</f>
        <v>9340</v>
      </c>
      <c r="G32" s="40">
        <f>'СВОД Матрасы'!K38</f>
        <v>0.31</v>
      </c>
      <c r="H32" s="104">
        <f>'СВОД Матрасы'!L38</f>
        <v>6444.5999999999995</v>
      </c>
      <c r="I32" s="96">
        <v>4164.4449000000004</v>
      </c>
    </row>
    <row r="33" spans="1:9" ht="19.5" customHeight="1">
      <c r="A33" s="366"/>
      <c r="B33" s="663"/>
      <c r="C33" s="269" t="s">
        <v>198</v>
      </c>
      <c r="D33" s="162">
        <v>125</v>
      </c>
      <c r="E33" s="162">
        <v>65</v>
      </c>
      <c r="F33" s="97">
        <f>'СВОД Матрасы'!J39</f>
        <v>9340</v>
      </c>
      <c r="G33" s="40">
        <f>'СВОД Матрасы'!K39</f>
        <v>0.31</v>
      </c>
      <c r="H33" s="104">
        <f>'СВОД Матрасы'!L39</f>
        <v>6444.5999999999995</v>
      </c>
      <c r="I33" s="96">
        <v>4164.4449000000004</v>
      </c>
    </row>
    <row r="34" spans="1:9" ht="19.5" customHeight="1">
      <c r="A34" s="366"/>
      <c r="B34" s="663"/>
      <c r="C34" s="269" t="s">
        <v>200</v>
      </c>
      <c r="D34" s="162">
        <v>140</v>
      </c>
      <c r="E34" s="306">
        <v>70</v>
      </c>
      <c r="F34" s="97">
        <f>'СВОД Матрасы'!J40</f>
        <v>10285</v>
      </c>
      <c r="G34" s="40">
        <f>'СВОД Матрасы'!K40</f>
        <v>0.31</v>
      </c>
      <c r="H34" s="104">
        <f>'СВОД Матрасы'!L40</f>
        <v>7096.65</v>
      </c>
      <c r="I34" s="96">
        <v>4584.9078</v>
      </c>
    </row>
    <row r="35" spans="1:9" ht="19.5" customHeight="1">
      <c r="A35" s="366"/>
      <c r="B35" s="663"/>
      <c r="C35" s="269" t="s">
        <v>202</v>
      </c>
      <c r="D35" s="162">
        <v>145</v>
      </c>
      <c r="E35" s="306">
        <v>60</v>
      </c>
      <c r="F35" s="97">
        <f>'СВОД Матрасы'!J41</f>
        <v>9387</v>
      </c>
      <c r="G35" s="40">
        <f>'СВОД Матрасы'!K41</f>
        <v>0.31</v>
      </c>
      <c r="H35" s="104">
        <f>'СВОД Матрасы'!L41</f>
        <v>6477.03</v>
      </c>
      <c r="I35" s="96">
        <v>4185.027</v>
      </c>
    </row>
    <row r="36" spans="1:9" ht="19.5" customHeight="1">
      <c r="A36" s="366"/>
      <c r="B36" s="663"/>
      <c r="C36" s="269" t="s">
        <v>204</v>
      </c>
      <c r="D36" s="162">
        <v>150</v>
      </c>
      <c r="E36" s="306">
        <v>60</v>
      </c>
      <c r="F36" s="97">
        <f>'СВОД Матрасы'!J42</f>
        <v>9387</v>
      </c>
      <c r="G36" s="40">
        <f>'СВОД Матрасы'!K42</f>
        <v>0.31</v>
      </c>
      <c r="H36" s="104">
        <f>'СВОД Матрасы'!L42</f>
        <v>6477.03</v>
      </c>
      <c r="I36" s="96">
        <v>4185.027</v>
      </c>
    </row>
    <row r="37" spans="1:9" ht="27.75" customHeight="1">
      <c r="A37" s="366"/>
      <c r="B37" s="663"/>
      <c r="C37" s="269" t="s">
        <v>206</v>
      </c>
      <c r="D37" s="162">
        <v>160</v>
      </c>
      <c r="E37" s="306">
        <v>70</v>
      </c>
      <c r="F37" s="97">
        <f>'СВОД Матрасы'!J43</f>
        <v>10931</v>
      </c>
      <c r="G37" s="40">
        <f>'СВОД Матрасы'!K43</f>
        <v>0.31</v>
      </c>
      <c r="H37" s="104">
        <f>'СВОД Матрасы'!L43</f>
        <v>7542.3899999999994</v>
      </c>
      <c r="I37" s="96">
        <v>4869.6268499999987</v>
      </c>
    </row>
    <row r="38" spans="1:9" ht="19.5" customHeight="1">
      <c r="A38" s="366"/>
      <c r="B38" s="663"/>
      <c r="C38" s="269" t="s">
        <v>208</v>
      </c>
      <c r="D38" s="162">
        <v>175</v>
      </c>
      <c r="E38" s="306">
        <v>75</v>
      </c>
      <c r="F38" s="97">
        <f>'СВОД Матрасы'!J44</f>
        <v>12317</v>
      </c>
      <c r="G38" s="40">
        <f>'СВОД Матрасы'!K44</f>
        <v>0.31</v>
      </c>
      <c r="H38" s="104">
        <f>'СВОД Матрасы'!L44</f>
        <v>8498.73</v>
      </c>
      <c r="I38" s="96">
        <v>5492.4804000000004</v>
      </c>
    </row>
    <row r="39" spans="1:9" ht="31.5">
      <c r="A39" s="366"/>
      <c r="B39" s="663"/>
      <c r="C39" s="269" t="s">
        <v>1076</v>
      </c>
      <c r="D39" s="162" t="s">
        <v>1024</v>
      </c>
      <c r="E39" s="306">
        <v>80</v>
      </c>
      <c r="F39" s="97">
        <f>'СВОД Матрасы'!J45</f>
        <v>13199</v>
      </c>
      <c r="G39" s="40">
        <f>'СВОД Матрасы'!K45</f>
        <v>0.31</v>
      </c>
      <c r="H39" s="104">
        <f>'СВОД Матрасы'!L45</f>
        <v>9107.31</v>
      </c>
      <c r="I39" s="96">
        <v>5879.1298500000003</v>
      </c>
    </row>
    <row r="40" spans="1:9" ht="19.5" customHeight="1">
      <c r="A40" s="366"/>
      <c r="B40" s="663"/>
      <c r="C40" s="269" t="s">
        <v>212</v>
      </c>
      <c r="D40" s="162">
        <v>180</v>
      </c>
      <c r="E40" s="306">
        <v>90</v>
      </c>
      <c r="F40" s="97">
        <f>'СВОД Матрасы'!J46</f>
        <v>14742</v>
      </c>
      <c r="G40" s="40">
        <f>'СВОД Матрасы'!K46</f>
        <v>0.31</v>
      </c>
      <c r="H40" s="104">
        <f>'СВОД Матрасы'!L46</f>
        <v>10171.98</v>
      </c>
      <c r="I40" s="96">
        <v>6563.729699999999</v>
      </c>
    </row>
    <row r="41" spans="1:9" ht="47.25">
      <c r="A41" s="366"/>
      <c r="B41" s="663"/>
      <c r="C41" s="269" t="s">
        <v>1077</v>
      </c>
      <c r="D41" s="162" t="s">
        <v>104</v>
      </c>
      <c r="E41" s="306">
        <v>80</v>
      </c>
      <c r="F41" s="97">
        <f>'СВОД Матрасы'!J47</f>
        <v>13766</v>
      </c>
      <c r="G41" s="40">
        <f>'СВОД Матрасы'!K47</f>
        <v>0.31</v>
      </c>
      <c r="H41" s="104">
        <f>'СВОД Матрасы'!L47</f>
        <v>9498.5399999999991</v>
      </c>
      <c r="I41" s="96">
        <v>6126.6050999999998</v>
      </c>
    </row>
    <row r="42" spans="1:9" ht="48" thickBot="1">
      <c r="A42" s="367"/>
      <c r="B42" s="664"/>
      <c r="C42" s="269" t="s">
        <v>1078</v>
      </c>
      <c r="D42" s="311" t="s">
        <v>104</v>
      </c>
      <c r="E42" s="309">
        <v>90</v>
      </c>
      <c r="F42" s="98">
        <f>'СВОД Матрасы'!J48</f>
        <v>15388</v>
      </c>
      <c r="G42" s="40">
        <f>'СВОД Матрасы'!K48</f>
        <v>0.31</v>
      </c>
      <c r="H42" s="105">
        <f>'СВОД Матрасы'!L48</f>
        <v>10617.72</v>
      </c>
      <c r="I42" s="812">
        <v>6852.8591999999999</v>
      </c>
    </row>
    <row r="43" spans="1:9" ht="53.25" customHeight="1" thickBot="1">
      <c r="A43" s="66" t="s">
        <v>2092</v>
      </c>
      <c r="B43" s="120" t="s">
        <v>29</v>
      </c>
      <c r="C43" s="333" t="s">
        <v>1061</v>
      </c>
      <c r="D43" s="658" t="s">
        <v>30</v>
      </c>
      <c r="E43" s="659"/>
      <c r="F43" s="132" t="s">
        <v>32</v>
      </c>
      <c r="G43" s="152" t="s">
        <v>33</v>
      </c>
      <c r="H43" s="123" t="s">
        <v>34</v>
      </c>
      <c r="I43" s="126" t="s">
        <v>31</v>
      </c>
    </row>
    <row r="44" spans="1:9" ht="19.5" customHeight="1">
      <c r="A44" s="365"/>
      <c r="B44" s="667" t="s">
        <v>1079</v>
      </c>
      <c r="C44" s="389" t="s">
        <v>228</v>
      </c>
      <c r="D44" s="160">
        <v>120</v>
      </c>
      <c r="E44" s="160">
        <v>60</v>
      </c>
      <c r="F44" s="96">
        <f>'СВОД Матрасы'!J54</f>
        <v>9403</v>
      </c>
      <c r="G44" s="40">
        <f>'СВОД Матрасы'!K54</f>
        <v>0.31</v>
      </c>
      <c r="H44" s="103">
        <f>'СВОД Матрасы'!L54</f>
        <v>6488.07</v>
      </c>
      <c r="I44" s="813">
        <v>4192.3777500000006</v>
      </c>
    </row>
    <row r="45" spans="1:9" ht="19.5" customHeight="1">
      <c r="A45" s="366"/>
      <c r="B45" s="663"/>
      <c r="C45" s="269" t="s">
        <v>230</v>
      </c>
      <c r="D45" s="162">
        <v>120</v>
      </c>
      <c r="E45" s="162">
        <v>65</v>
      </c>
      <c r="F45" s="97">
        <f>'СВОД Матрасы'!J55</f>
        <v>10773</v>
      </c>
      <c r="G45" s="40">
        <f>'СВОД Матрасы'!K55</f>
        <v>0.31</v>
      </c>
      <c r="H45" s="104">
        <f>'СВОД Матрасы'!L55</f>
        <v>7433.369999999999</v>
      </c>
      <c r="I45" s="96">
        <v>4794.1591499999995</v>
      </c>
    </row>
    <row r="46" spans="1:9" ht="19.5" customHeight="1">
      <c r="A46" s="366"/>
      <c r="B46" s="663"/>
      <c r="C46" s="269" t="s">
        <v>232</v>
      </c>
      <c r="D46" s="162">
        <v>125</v>
      </c>
      <c r="E46" s="162">
        <v>65</v>
      </c>
      <c r="F46" s="97">
        <f>'СВОД Матрасы'!J56</f>
        <v>10773</v>
      </c>
      <c r="G46" s="40">
        <f>'СВОД Матрасы'!K56</f>
        <v>0.31</v>
      </c>
      <c r="H46" s="104">
        <f>'СВОД Матрасы'!L56</f>
        <v>7433.369999999999</v>
      </c>
      <c r="I46" s="96">
        <v>4794.1591499999995</v>
      </c>
    </row>
    <row r="47" spans="1:9" ht="19.5" customHeight="1">
      <c r="A47" s="366"/>
      <c r="B47" s="663"/>
      <c r="C47" s="269" t="s">
        <v>234</v>
      </c>
      <c r="D47" s="162">
        <v>140</v>
      </c>
      <c r="E47" s="306">
        <v>70</v>
      </c>
      <c r="F47" s="97">
        <f>'СВОД Матрасы'!J57</f>
        <v>11891</v>
      </c>
      <c r="G47" s="40">
        <f>'СВОД Матрасы'!K57</f>
        <v>0.31</v>
      </c>
      <c r="H47" s="104">
        <f>'СВОД Матрасы'!L57</f>
        <v>8204.7899999999991</v>
      </c>
      <c r="I47" s="96">
        <v>5296.4603999999999</v>
      </c>
    </row>
    <row r="48" spans="1:9" ht="19.5" customHeight="1">
      <c r="A48" s="366"/>
      <c r="B48" s="663"/>
      <c r="C48" s="269" t="s">
        <v>236</v>
      </c>
      <c r="D48" s="162">
        <v>145</v>
      </c>
      <c r="E48" s="306">
        <v>60</v>
      </c>
      <c r="F48" s="97">
        <f>'СВОД Матрасы'!J58</f>
        <v>10883</v>
      </c>
      <c r="G48" s="40">
        <f>'СВОД Матрасы'!K58</f>
        <v>0.31</v>
      </c>
      <c r="H48" s="104">
        <f>'СВОД Матрасы'!L58</f>
        <v>7509.2699999999995</v>
      </c>
      <c r="I48" s="96">
        <v>4851.4949999999999</v>
      </c>
    </row>
    <row r="49" spans="1:10" ht="19.5" customHeight="1">
      <c r="A49" s="366"/>
      <c r="B49" s="663"/>
      <c r="C49" s="269" t="s">
        <v>238</v>
      </c>
      <c r="D49" s="162">
        <v>150</v>
      </c>
      <c r="E49" s="306">
        <v>60</v>
      </c>
      <c r="F49" s="97">
        <f>'СВОД Матрасы'!J59</f>
        <v>10883</v>
      </c>
      <c r="G49" s="40">
        <f>'СВОД Матрасы'!K59</f>
        <v>0.31</v>
      </c>
      <c r="H49" s="104">
        <f>'СВОД Матрасы'!L59</f>
        <v>7509.2699999999995</v>
      </c>
      <c r="I49" s="96">
        <v>4851.4949999999999</v>
      </c>
    </row>
    <row r="50" spans="1:10" ht="27.75" customHeight="1">
      <c r="A50" s="366"/>
      <c r="B50" s="663"/>
      <c r="C50" s="269" t="s">
        <v>240</v>
      </c>
      <c r="D50" s="162">
        <v>160</v>
      </c>
      <c r="E50" s="306">
        <v>70</v>
      </c>
      <c r="F50" s="97">
        <f>'СВОД Матрасы'!J60</f>
        <v>12821</v>
      </c>
      <c r="G50" s="40">
        <f>'СВОД Матрасы'!K60</f>
        <v>0.31</v>
      </c>
      <c r="H50" s="104">
        <f>'СВОД Матрасы'!L60</f>
        <v>8846.49</v>
      </c>
      <c r="I50" s="96">
        <v>5707.6123500000003</v>
      </c>
    </row>
    <row r="51" spans="1:10" ht="19.5" customHeight="1">
      <c r="A51" s="366"/>
      <c r="B51" s="663"/>
      <c r="C51" s="269" t="s">
        <v>242</v>
      </c>
      <c r="D51" s="162">
        <v>175</v>
      </c>
      <c r="E51" s="306">
        <v>75</v>
      </c>
      <c r="F51" s="97">
        <f>'СВОД Матрасы'!J61</f>
        <v>14600</v>
      </c>
      <c r="G51" s="40">
        <f>'СВОД Матрасы'!K61</f>
        <v>0.31</v>
      </c>
      <c r="H51" s="104">
        <f>'СВОД Матрасы'!L61</f>
        <v>10074</v>
      </c>
      <c r="I51" s="96">
        <v>6505.4137499999997</v>
      </c>
    </row>
    <row r="52" spans="1:10" ht="31.5">
      <c r="A52" s="366"/>
      <c r="B52" s="663"/>
      <c r="C52" s="269" t="s">
        <v>1080</v>
      </c>
      <c r="D52" s="162" t="s">
        <v>1024</v>
      </c>
      <c r="E52" s="306">
        <v>80</v>
      </c>
      <c r="F52" s="97">
        <f>'СВОД Матрасы'!J62</f>
        <v>15167</v>
      </c>
      <c r="G52" s="40">
        <f>'СВОД Матрасы'!K62</f>
        <v>0.31</v>
      </c>
      <c r="H52" s="104">
        <f>'СВОД Матрасы'!L62</f>
        <v>10465.23</v>
      </c>
      <c r="I52" s="96">
        <v>6753.3790499999996</v>
      </c>
    </row>
    <row r="53" spans="1:10">
      <c r="A53" s="366"/>
      <c r="B53" s="663"/>
      <c r="C53" s="269" t="s">
        <v>246</v>
      </c>
      <c r="D53" s="162">
        <v>180</v>
      </c>
      <c r="E53" s="306">
        <v>90</v>
      </c>
      <c r="F53" s="97">
        <f>'СВОД Матрасы'!J63</f>
        <v>16128</v>
      </c>
      <c r="G53" s="40">
        <f>'СВОД Матрасы'!K63</f>
        <v>0.31</v>
      </c>
      <c r="H53" s="104">
        <f>'СВОД Матрасы'!L63</f>
        <v>11128.32</v>
      </c>
      <c r="I53" s="96">
        <v>7185.1130999999996</v>
      </c>
    </row>
    <row r="54" spans="1:10" ht="47.25">
      <c r="A54" s="366"/>
      <c r="B54" s="663"/>
      <c r="C54" s="269" t="s">
        <v>1081</v>
      </c>
      <c r="D54" s="162" t="s">
        <v>104</v>
      </c>
      <c r="E54" s="306">
        <v>80</v>
      </c>
      <c r="F54" s="97">
        <f>'СВОД Матрасы'!J64</f>
        <v>15089</v>
      </c>
      <c r="G54" s="40">
        <f>'СВОД Матрасы'!K64</f>
        <v>0.31</v>
      </c>
      <c r="H54" s="104">
        <f>'СВОД Матрасы'!L64</f>
        <v>10411.41</v>
      </c>
      <c r="I54" s="96">
        <v>6716.6252999999997</v>
      </c>
    </row>
    <row r="55" spans="1:10" ht="48" thickBot="1">
      <c r="A55" s="367"/>
      <c r="B55" s="664"/>
      <c r="C55" s="390" t="s">
        <v>1082</v>
      </c>
      <c r="D55" s="311" t="s">
        <v>104</v>
      </c>
      <c r="E55" s="309">
        <v>90</v>
      </c>
      <c r="F55" s="98">
        <f>'СВОД Матрасы'!J65</f>
        <v>16711</v>
      </c>
      <c r="G55" s="40">
        <f>'СВОД Матрасы'!K65</f>
        <v>0.31</v>
      </c>
      <c r="H55" s="105">
        <f>'СВОД Матрасы'!L65</f>
        <v>11530.589999999998</v>
      </c>
      <c r="I55" s="812">
        <v>7444.3495499999999</v>
      </c>
    </row>
    <row r="56" spans="1:10">
      <c r="A56" s="391" t="s">
        <v>1083</v>
      </c>
      <c r="B56" s="391"/>
      <c r="C56" s="392"/>
      <c r="D56" s="38"/>
      <c r="E56" s="9"/>
      <c r="G56" s="10"/>
      <c r="H56" s="9"/>
      <c r="I56" s="9"/>
    </row>
    <row r="57" spans="1:10">
      <c r="A57" s="391" t="s">
        <v>1084</v>
      </c>
      <c r="B57" s="391"/>
      <c r="C57" s="392"/>
      <c r="D57" s="19"/>
      <c r="E57" s="9"/>
      <c r="G57" s="13"/>
      <c r="H57" s="9"/>
      <c r="I57" s="9"/>
      <c r="J57" s="12"/>
    </row>
    <row r="58" spans="1:10">
      <c r="A58" s="391" t="s">
        <v>1085</v>
      </c>
      <c r="B58" s="393" t="s">
        <v>1086</v>
      </c>
      <c r="C58" s="67"/>
      <c r="D58" s="19"/>
      <c r="E58" s="9"/>
      <c r="G58" s="13"/>
      <c r="H58" s="9"/>
      <c r="I58" s="9"/>
      <c r="J58" s="12"/>
    </row>
    <row r="59" spans="1:10">
      <c r="A59" s="391" t="s">
        <v>1299</v>
      </c>
      <c r="B59" s="393"/>
      <c r="C59" s="67"/>
      <c r="D59" s="19"/>
      <c r="E59" s="9"/>
      <c r="G59" s="13"/>
      <c r="H59" s="9"/>
      <c r="I59" s="9"/>
      <c r="J59" s="12"/>
    </row>
    <row r="60" spans="1:10">
      <c r="A60" s="391" t="s">
        <v>1307</v>
      </c>
      <c r="B60" s="393"/>
      <c r="C60" s="67"/>
      <c r="D60" s="19"/>
      <c r="E60" s="9"/>
      <c r="G60" s="13"/>
      <c r="H60" s="9"/>
      <c r="I60" s="9"/>
      <c r="J60" s="12"/>
    </row>
    <row r="61" spans="1:10">
      <c r="A61" s="391"/>
      <c r="B61" s="393"/>
      <c r="C61" s="67"/>
      <c r="D61" s="19"/>
      <c r="E61" s="9"/>
      <c r="G61" s="13"/>
      <c r="H61" s="9"/>
      <c r="I61" s="9"/>
      <c r="J61" s="12"/>
    </row>
    <row r="62" spans="1:10">
      <c r="A62" s="80" t="str">
        <f>Контакты!$B$10</f>
        <v>почта для приёма заказов</v>
      </c>
      <c r="B62" s="29" t="str">
        <f>Контакты!$C$10</f>
        <v>хххх@ххх.ru</v>
      </c>
      <c r="C62" s="67"/>
      <c r="D62" s="19"/>
      <c r="E62" s="9"/>
      <c r="G62" s="13"/>
      <c r="H62" s="9"/>
      <c r="I62" s="9"/>
      <c r="J62" s="12"/>
    </row>
    <row r="63" spans="1:10">
      <c r="A63" s="80" t="str">
        <f>Контакты!$B$12</f>
        <v>номер телефона службы сервиса</v>
      </c>
      <c r="B63" s="29">
        <f>Контакты!$C$12</f>
        <v>8800</v>
      </c>
      <c r="C63" s="9"/>
      <c r="D63" s="19"/>
      <c r="E63" s="9"/>
      <c r="G63" s="13"/>
      <c r="H63" s="9"/>
      <c r="I63" s="9"/>
      <c r="J63" s="12"/>
    </row>
  </sheetData>
  <mergeCells count="11">
    <mergeCell ref="B18:B29"/>
    <mergeCell ref="D30:E30"/>
    <mergeCell ref="B31:B42"/>
    <mergeCell ref="D43:E43"/>
    <mergeCell ref="B44:B55"/>
    <mergeCell ref="D17:E17"/>
    <mergeCell ref="J1:L1"/>
    <mergeCell ref="A2:I2"/>
    <mergeCell ref="D4:E4"/>
    <mergeCell ref="B5:B16"/>
    <mergeCell ref="B3:I3"/>
  </mergeCells>
  <hyperlinks>
    <hyperlink ref="I1" location="Содержание!A1" display="К СОДЕРЖАНИЮ &gt;&gt;&gt;" xr:uid="{00000000-0004-0000-0500-000000000000}"/>
    <hyperlink ref="B3" r:id="rId1" xr:uid="{00000000-0004-0000-0500-000001000000}"/>
    <hyperlink ref="B58" r:id="rId2" xr:uid="{00000000-0004-0000-0500-000002000000}"/>
  </hyperlinks>
  <pageMargins left="0.70866141732283472" right="0.70866141732283472" top="0.74803149606299213" bottom="0.74803149606299213" header="0.31496062992125984" footer="0.31496062992125984"/>
  <pageSetup paperSize="9" scale="37" fitToHeight="2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F3E61261337EA4AAFC66F8B65AF902E" ma:contentTypeVersion="1" ma:contentTypeDescription="Создание документа." ma:contentTypeScope="" ma:versionID="c49ba189a97cf08898fe81675ae6e299">
  <xsd:schema xmlns:xsd="http://www.w3.org/2001/XMLSchema" xmlns:xs="http://www.w3.org/2001/XMLSchema" xmlns:p="http://schemas.microsoft.com/office/2006/metadata/properties" xmlns:ns2="a1d0153e-1936-4420-a15f-1f77fe5ca78b" targetNamespace="http://schemas.microsoft.com/office/2006/metadata/properties" ma:root="true" ma:fieldsID="87a618f0e9a2a573d530943ecc9e67c0" ns2:_="">
    <xsd:import namespace="a1d0153e-1936-4420-a15f-1f77fe5ca78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0153e-1936-4420-a15f-1f77fe5ca7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13FDEB-5BE4-4CEE-8C9D-C799D390923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a1d0153e-1936-4420-a15f-1f77fe5ca78b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9C0C7B-175B-434D-ACB2-DA2F3B25AD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9CC04-BD1A-4B3C-B1B6-99D5CA4BE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0153e-1936-4420-a15f-1f77fe5ca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29</vt:i4>
      </vt:variant>
    </vt:vector>
  </HeadingPairs>
  <TitlesOfParts>
    <vt:vector size="52" baseType="lpstr">
      <vt:lpstr>Контакты</vt:lpstr>
      <vt:lpstr>Категория(опт)</vt:lpstr>
      <vt:lpstr>СВОД Матрасы</vt:lpstr>
      <vt:lpstr>СВОД Кровати</vt:lpstr>
      <vt:lpstr>СВОД Аксессуары</vt:lpstr>
      <vt:lpstr>Содержание</vt:lpstr>
      <vt:lpstr>Ссылки</vt:lpstr>
      <vt:lpstr>Кровать+Матрас</vt:lpstr>
      <vt:lpstr>Moms Love</vt:lpstr>
      <vt:lpstr>SCANDI</vt:lpstr>
      <vt:lpstr>Halal</vt:lpstr>
      <vt:lpstr>HARMONY</vt:lpstr>
      <vt:lpstr>SLEEP TONIC</vt:lpstr>
      <vt:lpstr>COMFORT</vt:lpstr>
      <vt:lpstr>INFINITY</vt:lpstr>
      <vt:lpstr>НАМАТРАСНИКИ</vt:lpstr>
      <vt:lpstr>КРОВАТИ </vt:lpstr>
      <vt:lpstr>ТРТ_кровати,диван,МФ</vt:lpstr>
      <vt:lpstr>Основание Askona</vt:lpstr>
      <vt:lpstr>Основание с ламелями</vt:lpstr>
      <vt:lpstr>Малые формы</vt:lpstr>
      <vt:lpstr>ПОДУШКИ</vt:lpstr>
      <vt:lpstr>ЧЕХЛЫ,ОДЕЯЛА</vt:lpstr>
      <vt:lpstr>COMFORT!Заголовки_для_печати</vt:lpstr>
      <vt:lpstr>Halal!Заголовки_для_печати</vt:lpstr>
      <vt:lpstr>HARMONY!Заголовки_для_печати</vt:lpstr>
      <vt:lpstr>INFINITY!Заголовки_для_печати</vt:lpstr>
      <vt:lpstr>'Moms Love'!Заголовки_для_печати</vt:lpstr>
      <vt:lpstr>SCANDI!Заголовки_для_печати</vt:lpstr>
      <vt:lpstr>'SLEEP TONIC'!Заголовки_для_печати</vt:lpstr>
      <vt:lpstr>'КРОВАТИ '!Заголовки_для_печати</vt:lpstr>
      <vt:lpstr>НАМАТРАСНИКИ!Заголовки_для_печати</vt:lpstr>
      <vt:lpstr>ПОДУШКИ!Заголовки_для_печати</vt:lpstr>
      <vt:lpstr>COMFORT!Область_печати</vt:lpstr>
      <vt:lpstr>Halal!Область_печати</vt:lpstr>
      <vt:lpstr>HARMONY!Область_печати</vt:lpstr>
      <vt:lpstr>INFINITY!Область_печати</vt:lpstr>
      <vt:lpstr>'Moms Love'!Область_печати</vt:lpstr>
      <vt:lpstr>SCANDI!Область_печати</vt:lpstr>
      <vt:lpstr>'SLEEP TONIC'!Область_печати</vt:lpstr>
      <vt:lpstr>'Категория(опт)'!Область_печати</vt:lpstr>
      <vt:lpstr>Контакты!Область_печати</vt:lpstr>
      <vt:lpstr>'КРОВАТИ '!Область_печати</vt:lpstr>
      <vt:lpstr>'Малые формы'!Область_печати</vt:lpstr>
      <vt:lpstr>НАМАТРАСНИКИ!Область_печати</vt:lpstr>
      <vt:lpstr>'Основание Askona'!Область_печати</vt:lpstr>
      <vt:lpstr>'Основание с ламелями'!Область_печати</vt:lpstr>
      <vt:lpstr>ПОДУШКИ!Область_печати</vt:lpstr>
      <vt:lpstr>Содержание!Область_печати</vt:lpstr>
      <vt:lpstr>Ссылки!Область_печати</vt:lpstr>
      <vt:lpstr>'ТРТ_кровати,диван,МФ'!Область_печати</vt:lpstr>
      <vt:lpstr>'ЧЕХЛЫ,ОДЕЯЛА'!Область_печати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Козырева Анна Юрьевна</dc:creator>
  <cp:keywords/>
  <dc:description/>
  <cp:lastModifiedBy>Айталина</cp:lastModifiedBy>
  <cp:revision/>
  <cp:lastPrinted>2023-04-03T06:33:21Z</cp:lastPrinted>
  <dcterms:created xsi:type="dcterms:W3CDTF">2017-04-20T11:59:02Z</dcterms:created>
  <dcterms:modified xsi:type="dcterms:W3CDTF">2026-04-10T04:53:25Z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0x010100BF3E61261337EA4AAFC66F8B65AF902E</vt:lpwstr>
  </property>
</Properties>
</file>