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Сейл\Аскона\"/>
    </mc:Choice>
  </mc:AlternateContent>
  <xr:revisionPtr revIDLastSave="0" documentId="8_{CEB2FF99-33E3-48DF-AFE7-9AFF31774CBD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Категория" sheetId="2" state="hidden" r:id="rId1"/>
    <sheet name="Доп.скидка" sheetId="3" r:id="rId2"/>
    <sheet name="Ссылки" sheetId="5" r:id="rId3"/>
    <sheet name="СВОД Матрасы" sheetId="4" state="hidden" r:id="rId4"/>
    <sheet name="ЭКОНОМ_PRIME" sheetId="1" r:id="rId5"/>
  </sheets>
  <definedNames>
    <definedName name="_xlnm.Print_Titles" localSheetId="4">ЭКОНОМ_PRIME!$2:$2</definedName>
    <definedName name="_xlnm.Print_Area" localSheetId="1">Доп.скидка!$A$1:$B$3</definedName>
    <definedName name="_xlnm.Print_Area" localSheetId="4">ЭКОНОМ_PRIME!$A$1:$I$108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K89" i="4"/>
  <c r="J89" i="4"/>
  <c r="H101" i="1" s="1"/>
  <c r="K88" i="4"/>
  <c r="J88" i="4"/>
  <c r="H100" i="1" s="1"/>
  <c r="K87" i="4"/>
  <c r="J87" i="4"/>
  <c r="H99" i="1" s="1"/>
  <c r="K86" i="4"/>
  <c r="J86" i="4"/>
  <c r="H98" i="1" s="1"/>
  <c r="K85" i="4"/>
  <c r="J85" i="4"/>
  <c r="H97" i="1" s="1"/>
  <c r="K84" i="4"/>
  <c r="J84" i="4"/>
  <c r="H96" i="1" s="1"/>
  <c r="K83" i="4"/>
  <c r="J83" i="4"/>
  <c r="H95" i="1" s="1"/>
  <c r="K82" i="4"/>
  <c r="J82" i="4"/>
  <c r="H94" i="1" s="1"/>
  <c r="K81" i="4"/>
  <c r="J81" i="4"/>
  <c r="H65" i="1" s="1"/>
  <c r="K80" i="4"/>
  <c r="J80" i="4"/>
  <c r="H64" i="1" s="1"/>
  <c r="K79" i="4"/>
  <c r="J79" i="4"/>
  <c r="H63" i="1" s="1"/>
  <c r="K78" i="4"/>
  <c r="J78" i="4"/>
  <c r="H62" i="1" s="1"/>
  <c r="K77" i="4"/>
  <c r="J77" i="4"/>
  <c r="H61" i="1" s="1"/>
  <c r="K76" i="4"/>
  <c r="J76" i="4"/>
  <c r="H60" i="1" s="1"/>
  <c r="K75" i="4"/>
  <c r="J75" i="4"/>
  <c r="H59" i="1" s="1"/>
  <c r="K74" i="4"/>
  <c r="J74" i="4"/>
  <c r="H58" i="1" s="1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G92" i="1" l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D5" i="2"/>
  <c r="H92" i="1" l="1"/>
  <c r="H89" i="1"/>
  <c r="H86" i="1"/>
  <c r="H55" i="1"/>
  <c r="H52" i="1"/>
  <c r="H49" i="1"/>
  <c r="H90" i="1"/>
  <c r="H87" i="1"/>
  <c r="H56" i="1"/>
  <c r="H53" i="1"/>
  <c r="H50" i="1"/>
  <c r="H46" i="1"/>
  <c r="H43" i="1"/>
  <c r="H40" i="1"/>
  <c r="H19" i="1"/>
  <c r="H16" i="1"/>
  <c r="H29" i="1"/>
  <c r="H26" i="1"/>
  <c r="H23" i="1"/>
  <c r="H81" i="1"/>
  <c r="H78" i="1"/>
  <c r="H12" i="1"/>
  <c r="H9" i="1"/>
  <c r="H6" i="1"/>
  <c r="H73" i="1"/>
  <c r="H70" i="1"/>
  <c r="H67" i="1"/>
  <c r="H36" i="1"/>
  <c r="H33" i="1"/>
  <c r="H45" i="1"/>
  <c r="H42" i="1"/>
  <c r="H21" i="1"/>
  <c r="H18" i="1"/>
  <c r="H15" i="1"/>
  <c r="H28" i="1"/>
  <c r="H25" i="1"/>
  <c r="H83" i="1"/>
  <c r="H80" i="1"/>
  <c r="H77" i="1"/>
  <c r="H11" i="1"/>
  <c r="H8" i="1"/>
  <c r="H5" i="1"/>
  <c r="H72" i="1"/>
  <c r="H69" i="1"/>
  <c r="H38" i="1"/>
  <c r="H35" i="1"/>
  <c r="H32" i="1"/>
  <c r="H91" i="1"/>
  <c r="H88" i="1"/>
  <c r="H85" i="1"/>
  <c r="H54" i="1"/>
  <c r="H51" i="1"/>
  <c r="H47" i="1"/>
  <c r="H44" i="1"/>
  <c r="H41" i="1"/>
  <c r="H20" i="1"/>
  <c r="H17" i="1"/>
  <c r="H14" i="1"/>
  <c r="H27" i="1"/>
  <c r="H24" i="1"/>
  <c r="H82" i="1"/>
  <c r="H79" i="1"/>
  <c r="H76" i="1"/>
  <c r="H10" i="1"/>
  <c r="H7" i="1"/>
  <c r="H74" i="1"/>
  <c r="H71" i="1"/>
  <c r="H68" i="1"/>
  <c r="H37" i="1"/>
  <c r="H34" i="1"/>
  <c r="H31" i="1"/>
</calcChain>
</file>

<file path=xl/sharedStrings.xml><?xml version="1.0" encoding="utf-8"?>
<sst xmlns="http://schemas.openxmlformats.org/spreadsheetml/2006/main" count="505" uniqueCount="227">
  <si>
    <t>длина 186,190,195,200</t>
  </si>
  <si>
    <t>Оптовая цена</t>
  </si>
  <si>
    <t>Розничная цена</t>
  </si>
  <si>
    <t>Скидка розн.</t>
  </si>
  <si>
    <t>Розничная цена до скидки</t>
  </si>
  <si>
    <t>Размер</t>
  </si>
  <si>
    <t>Состав</t>
  </si>
  <si>
    <t>ЭКОНОМ</t>
  </si>
  <si>
    <t>A+</t>
  </si>
  <si>
    <t>A</t>
  </si>
  <si>
    <t>B</t>
  </si>
  <si>
    <t>C</t>
  </si>
  <si>
    <t>НДС</t>
  </si>
  <si>
    <t>с НДС</t>
  </si>
  <si>
    <t>без НДС</t>
  </si>
  <si>
    <t>РОЗНИЦА</t>
  </si>
  <si>
    <t>скидка</t>
  </si>
  <si>
    <t>E97</t>
  </si>
  <si>
    <t>Матрас 200*070 Prime Classic</t>
  </si>
  <si>
    <t xml:space="preserve">SONTERY </t>
  </si>
  <si>
    <t>E98</t>
  </si>
  <si>
    <t>Матрас 200*080 Prime Classic</t>
  </si>
  <si>
    <t>E99</t>
  </si>
  <si>
    <t>Матрас 200*090 Prime Classic</t>
  </si>
  <si>
    <t>E100</t>
  </si>
  <si>
    <t>Матрас 200*120 Prime Classic</t>
  </si>
  <si>
    <t>E101</t>
  </si>
  <si>
    <t>Матрас 200*140 Prime Classic</t>
  </si>
  <si>
    <t>E102</t>
  </si>
  <si>
    <t>Матрас 200*160 Prime Classic</t>
  </si>
  <si>
    <t>E103</t>
  </si>
  <si>
    <t>Матрас 200*180 Prime Classic</t>
  </si>
  <si>
    <t>E104</t>
  </si>
  <si>
    <t>Матрас 200*200 Prime Classic</t>
  </si>
  <si>
    <t>E105</t>
  </si>
  <si>
    <t>Матрас 200*070 Prime Hit</t>
  </si>
  <si>
    <t>E106</t>
  </si>
  <si>
    <t>Матрас 200*080 Prime Hit</t>
  </si>
  <si>
    <t>E107</t>
  </si>
  <si>
    <t>Матрас 200*090 Prime Hit</t>
  </si>
  <si>
    <t>E108</t>
  </si>
  <si>
    <t>Матрас 200*120 Prime Hit</t>
  </si>
  <si>
    <t>E109</t>
  </si>
  <si>
    <t>Матрас 200*140 Prime Hit</t>
  </si>
  <si>
    <t>E110</t>
  </si>
  <si>
    <t>Матрас 200*160 Prime Hit</t>
  </si>
  <si>
    <t>E111</t>
  </si>
  <si>
    <t>Матрас 200*180 Prime Hit</t>
  </si>
  <si>
    <t>E112</t>
  </si>
  <si>
    <t>Матрас 200*200 Prime Hit</t>
  </si>
  <si>
    <t>E113</t>
  </si>
  <si>
    <t>Матрас 200*070 Prime Lite</t>
  </si>
  <si>
    <t>E114</t>
  </si>
  <si>
    <t>Матрас 200*080 Prime Lite</t>
  </si>
  <si>
    <t>E115</t>
  </si>
  <si>
    <t>Матрас 200*090 Prime Lite</t>
  </si>
  <si>
    <t>E116</t>
  </si>
  <si>
    <t>Матрас 200*120 Prime Lite</t>
  </si>
  <si>
    <t>E117</t>
  </si>
  <si>
    <t>Матрас 200*140 Prime Lite</t>
  </si>
  <si>
    <t>E118</t>
  </si>
  <si>
    <t>Матрас 200*160 Prime Lite</t>
  </si>
  <si>
    <t>E119</t>
  </si>
  <si>
    <t>Матрас 200*180 Prime Lite</t>
  </si>
  <si>
    <t>E120</t>
  </si>
  <si>
    <t>Матрас 200*200 Prime Lite</t>
  </si>
  <si>
    <t>E121</t>
  </si>
  <si>
    <t>Матрас 200*070 Prime Mix</t>
  </si>
  <si>
    <t>E122</t>
  </si>
  <si>
    <t>Матрас 200*080 Prime Mix</t>
  </si>
  <si>
    <t>E123</t>
  </si>
  <si>
    <t>Матрас 200*090 Prime Mix</t>
  </si>
  <si>
    <t>E124</t>
  </si>
  <si>
    <t>Матрас 200*120 Prime Mix</t>
  </si>
  <si>
    <t>E125</t>
  </si>
  <si>
    <t>Матрас 200*140 Prime Mix</t>
  </si>
  <si>
    <t>E126</t>
  </si>
  <si>
    <t>Матрас 200*160 Prime Mix</t>
  </si>
  <si>
    <t>E127</t>
  </si>
  <si>
    <t>Матрас 200*180 Prime Mix</t>
  </si>
  <si>
    <t>E128</t>
  </si>
  <si>
    <t>Матрас 200*200 Prime Mix</t>
  </si>
  <si>
    <t>E130</t>
  </si>
  <si>
    <t>Матрас 200*070 Prime Roll</t>
  </si>
  <si>
    <t>E131</t>
  </si>
  <si>
    <t>Матрас 200*080 Prime Roll</t>
  </si>
  <si>
    <t>E132</t>
  </si>
  <si>
    <t>Матрас 200*090 Prime Roll</t>
  </si>
  <si>
    <t>E133</t>
  </si>
  <si>
    <t>Матрас 200*120 Prime Roll</t>
  </si>
  <si>
    <t>E134</t>
  </si>
  <si>
    <t>Матрас 200*140 Prime Roll</t>
  </si>
  <si>
    <t>E135</t>
  </si>
  <si>
    <t>Матрас 200*160 Prime Roll</t>
  </si>
  <si>
    <t>E136</t>
  </si>
  <si>
    <t>Матрас 200*180 Prime Roll</t>
  </si>
  <si>
    <t>E137</t>
  </si>
  <si>
    <t>Матрас 200*070 Prime Standart</t>
  </si>
  <si>
    <t>E138</t>
  </si>
  <si>
    <t>Матрас 200*080 Prime Standart</t>
  </si>
  <si>
    <t>E139</t>
  </si>
  <si>
    <t>Матрас 200*090 Prime Standart</t>
  </si>
  <si>
    <t>E140</t>
  </si>
  <si>
    <t>Матрас 200*120 Prime Standart</t>
  </si>
  <si>
    <t>E141</t>
  </si>
  <si>
    <t>Матрас 200*140 Prime Standart</t>
  </si>
  <si>
    <t>E142</t>
  </si>
  <si>
    <t>Матрас 200*160 Prime Standart</t>
  </si>
  <si>
    <t>E143</t>
  </si>
  <si>
    <t>Матрас 200*180 Prime Standart</t>
  </si>
  <si>
    <t>E144</t>
  </si>
  <si>
    <t>Матрас 200*200 Prime Standart</t>
  </si>
  <si>
    <t>E145</t>
  </si>
  <si>
    <t>Матрас 200*070 Prime Top</t>
  </si>
  <si>
    <t>E146</t>
  </si>
  <si>
    <t>Матрас 200*080 Prime Top</t>
  </si>
  <si>
    <t>E147</t>
  </si>
  <si>
    <t>Матрас 200*090 Prime Top</t>
  </si>
  <si>
    <t>E148</t>
  </si>
  <si>
    <t>Матрас 200*120 Prime Top</t>
  </si>
  <si>
    <t>E149</t>
  </si>
  <si>
    <t>Матрас 200*140 Prime Top</t>
  </si>
  <si>
    <t>E150</t>
  </si>
  <si>
    <t>Матрас 200*160 Prime Top</t>
  </si>
  <si>
    <t>E151</t>
  </si>
  <si>
    <t>Матрас 200*180 Prime Top</t>
  </si>
  <si>
    <t>E152</t>
  </si>
  <si>
    <t>Матрас 200*200 Prime Top</t>
  </si>
  <si>
    <t>E153</t>
  </si>
  <si>
    <t>Матрас 200*070 Prime Optima</t>
  </si>
  <si>
    <t>E154</t>
  </si>
  <si>
    <t>Матрас 200*080 Prime Optima</t>
  </si>
  <si>
    <t>E155</t>
  </si>
  <si>
    <t>Матрас 200*090 Prime Optima</t>
  </si>
  <si>
    <t>E156</t>
  </si>
  <si>
    <t>Матрас 200*120 Prime Optima</t>
  </si>
  <si>
    <t>E157</t>
  </si>
  <si>
    <t>Матрас 200*140 Prime Optima</t>
  </si>
  <si>
    <t>E158</t>
  </si>
  <si>
    <t>Матрас 200*160 Prime Optima</t>
  </si>
  <si>
    <t>E159</t>
  </si>
  <si>
    <t>Матрас 200*180 Prime Optima</t>
  </si>
  <si>
    <t>E160</t>
  </si>
  <si>
    <t>Матрас 200*200 Prime Optima</t>
  </si>
  <si>
    <t>E161</t>
  </si>
  <si>
    <t>Матрас 200*070 Prime Ultra</t>
  </si>
  <si>
    <t>E162</t>
  </si>
  <si>
    <t>Матрас 200*080 Prime Ultra</t>
  </si>
  <si>
    <t>E163</t>
  </si>
  <si>
    <t>Матрас 200*090 Prime Ultra</t>
  </si>
  <si>
    <t>E164</t>
  </si>
  <si>
    <t>Матрас 200*120 Prime Ultra</t>
  </si>
  <si>
    <t>E165</t>
  </si>
  <si>
    <t>Матрас 200*140 Prime Ultra</t>
  </si>
  <si>
    <t>E166</t>
  </si>
  <si>
    <t>Матрас 200*160 Prime Ultra</t>
  </si>
  <si>
    <t>E167</t>
  </si>
  <si>
    <t>Матрас 200*180 Prime Ultra</t>
  </si>
  <si>
    <t>E168</t>
  </si>
  <si>
    <t>Матрас 200*200 Prime Ultra</t>
  </si>
  <si>
    <t>Наименование МЦ</t>
  </si>
  <si>
    <t>Информация о коллекции</t>
  </si>
  <si>
    <t>https://disk.yandex.ru/d/I9pdzXXVqXSZBA</t>
  </si>
  <si>
    <t>1. Допустимое отклонение в габаритах матраса (ШхГхВ) +/- 1,5 см</t>
  </si>
  <si>
    <t>2. Гарантия по ТУ: 18 мес.</t>
  </si>
  <si>
    <t>https://disk.yandex.ru/d/-Mj2XLVSSKAg0Q</t>
  </si>
  <si>
    <t>3. Декларация</t>
  </si>
  <si>
    <t xml:space="preserve">1. Жаккард, стеганный на синтепоне                       
2. Высокоэластичная пена                                           
3. Износоустойчивый спанбонд                                 
4. Пружинный блок Bonnel                                          
5. Усиление матраса по периметру
h ≈ 19 см 
max нагрузка: 90 кг
расширенная гарантия: 36 месяцев
жесткость: ниже средней
тип матраса: двусторонний     </t>
  </si>
  <si>
    <t xml:space="preserve">1. Жаккард, стеганный на синтепоне                      
 2. Высокоэластичная пена Orto Foam                                          
 3. Войлок                                                    
4. Пружинный блок Bonnel                                          
5. Усиление матраса по периметру
h ≈  19  см 
max нагрузка: 90 кг
расширенная гарантия: 36
 месяцев
жесткость: ниже средней
тип матраса: двусторонний    </t>
  </si>
  <si>
    <t xml:space="preserve">1. Жаккард, стеганый на синтепоне
2. Высокоэластичная пена Orto Foam
h ≈ 16 см 
max нагрузка: 110 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</si>
  <si>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 
3. Инновационный материал Бикокос                                            
4. Пружинный блок Bonnel                                           
5. Усиление матраса по периметру
h ≈ 20 см 
max нагрузка: 90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</si>
  <si>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
3. Войлок                                                     
4. Блок независимых пружин повышенной надежности                                                                      
5. Усиление матраса по периметру
h ≈ 18 см 
max нагрузка: 110 кг
расширенная гарантия: 36 месяцев
жесткость: средняя  
тип матраса: двусторонний  
</t>
  </si>
  <si>
    <t xml:space="preserve">1. Трикотаж, стеганный на синтепоне                       
2. Высокоэластичная пена Orto Foam                                         
3. Войлок                                                     
4. 5-зональный блок независимых пружин                                                                       
5. Усиление матраса по периметру
h ≈ 20 см 
max нагрузка: 120 кг
расширенная гарантия: 36 месяцев
жесткость: средняя
тип матраса: двусторонний  </t>
  </si>
  <si>
    <t xml:space="preserve">1. Жаккард, стеганный на синтепоне                       
2. Высокоэластичная пена Orto Foam                                          
3. Инновационный материал Бикокос                                               
4. Блок независимых пружин повышенной надежности                                                                       
5. Усиление матраса по периметру
h ≈ 20 см 
max нагрузка: 110  кг
расширенная гарантия: 36 месяцев
жесткость: выше средней
тип матраса: двусторонний  </t>
  </si>
  <si>
    <t xml:space="preserve">1. Жаккард, стеганный на синтепоне                       
2. Высокоэластичная пена Orto Foam                                           
3. Инновационный материал Бикокос                                                   
4. Блок независимых пружин повышенной надежности                                                                       
5. Усиление матраса по периметру                              6. Войлок                                                                           7. Высокоэластичная пена
h ≈ 20 см 
max нагрузка: 110 кг
расширенная гарантия: 36 месяцев
жесткость: выше средней/средняя 
тип матраса: разносторонний  </t>
  </si>
  <si>
    <t xml:space="preserve">1. Трикотаж, стеганный на синтепоне                       
2. Высокоэластичная пена Orto Foam                                          
3. Инновационный материал Бикокос                                                        
4. 5-зональный блок независимых пружин                                                                  
5. Усиление матраса по периметру
h ≈ 21 см 
max нагрузка: 120 кг
расширенная гарантия: 36 месяцев
жесткость: выше средней
тип матраса: двусторонний   </t>
  </si>
  <si>
    <t>кол-во пружин на спальное место: 500</t>
  </si>
  <si>
    <t>Доп. скидка за объем/предоплату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</si>
  <si>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</si>
  <si>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</si>
  <si>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</si>
  <si>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</si>
  <si>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</si>
  <si>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</si>
  <si>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</si>
  <si>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</si>
  <si>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https://disk.yandex.ru/d/eMklJENPjr7Nnw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</si>
  <si>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</si>
  <si>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</si>
  <si>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Список ссылок Sontery Prime</t>
  </si>
  <si>
    <t>https://disk.yandex.ru/d/UgY0nJaLretjsw</t>
  </si>
  <si>
    <t>https://disk.yandex.ru/d/UFa3oznX-ldkQg</t>
  </si>
  <si>
    <t>https://disk.yandex.ru/d/WGx0j--7E6eUSA</t>
  </si>
  <si>
    <t>Ссылка на медиатеку</t>
  </si>
  <si>
    <t>https://exam.askona.ru/_wt/7516856663467105964</t>
  </si>
  <si>
    <t>Матрас 200*080 Prime Ultra New </t>
  </si>
  <si>
    <t>Матрас 200*090 Prime Ultra New </t>
  </si>
  <si>
    <t>Матрас 200*120 Prime Ultra New </t>
  </si>
  <si>
    <t>Матрас 200*140 Prime Ultra New </t>
  </si>
  <si>
    <t>Матрас 200*160 Prime Ultra New </t>
  </si>
  <si>
    <t>Матрас 200*180 Prime Ultra New</t>
  </si>
  <si>
    <t>Матрас 200*200 Prime Ultra New </t>
  </si>
  <si>
    <t>Матрас 200*080 Prime Optima New </t>
  </si>
  <si>
    <t>Матрас 200*090 Prime Optima New </t>
  </si>
  <si>
    <t>Матрас 200*120 Prime Optima New </t>
  </si>
  <si>
    <t>Матрас 200*140 Prime Optima New </t>
  </si>
  <si>
    <t>Матрас 200*160 Prime Optima New </t>
  </si>
  <si>
    <t>Матрас 200*180 Prime Optima New </t>
  </si>
  <si>
    <t>Матрас 200*200 Prime Optima New </t>
  </si>
  <si>
    <t>Матрас 200*070 Prime Optima New</t>
  </si>
  <si>
    <t>Матрас 200*070 Prime Ultra New </t>
  </si>
  <si>
    <t>Матрас 200*070 Prime Optima New </t>
  </si>
  <si>
    <t xml:space="preserve">1. Трикотаж, стеганный на синтепоне                       
2. Высокоэластичная пена Orto Foam                                         
3. Войлок                                                     
4. 5-зональный блок независимых пружин                                                                       
5. Усиление матраса по периметру
h ≈ 24 см 
max нагрузка: 120 кг
расширенная гарантия: 36 месяцев
жесткость: ниже средней
тип матраса: двусторонний  </t>
  </si>
  <si>
    <t xml:space="preserve">1. Трикотаж, стеганный на синтепоне                       
2. Высокоэластичная пена Orto Foam                                          
3. Инновационный материал Бикокос                                                        
4. 5-зональный блок независимых пружин                                                                  
5. Усиление матраса по периметру
h ≈ 23 см 
max нагрузка: 120 кг
расширенная гарантия: 36 месяцев
жесткость: средняя
тип матраса: двусторонний   </t>
  </si>
  <si>
    <t>с 01.04.2026</t>
  </si>
  <si>
    <r>
      <t xml:space="preserve">МАТРАСЫ ЭКОНОМ
КОЛЛЕКЦИЯ PRIME (Прайм) - </t>
    </r>
    <r>
      <rPr>
        <sz val="20"/>
        <rFont val="Calibri"/>
        <family val="2"/>
        <charset val="204"/>
        <scheme val="minor"/>
      </rPr>
      <t>КАЧЕСТВЕННЫЕ МАТРАСЫ ПО ДОСТУПНОЙ ЦЕНЕ</t>
    </r>
  </si>
  <si>
    <r>
      <t xml:space="preserve">ROLL (Ролл)
</t>
    </r>
    <r>
      <rPr>
        <b/>
        <sz val="16"/>
        <color rgb="FFFF0000"/>
        <rFont val="Calibri"/>
        <family val="2"/>
        <charset val="204"/>
        <scheme val="minor"/>
      </rPr>
      <t>матрас в скрутке</t>
    </r>
  </si>
  <si>
    <t>TOP (Топ)</t>
  </si>
  <si>
    <t>OPTIMA (Оптима)</t>
  </si>
  <si>
    <t>OPTIMA NEW (Оптима Нью)</t>
  </si>
  <si>
    <t>HIT (Хит)</t>
  </si>
  <si>
    <t>MIX (Микс)</t>
  </si>
  <si>
    <t>ULTRA (Ультра)</t>
  </si>
  <si>
    <t>ULTRA NEW (Ультра Нью)</t>
  </si>
  <si>
    <t>LITE (Лайт) - только из наличия</t>
  </si>
  <si>
    <t>STANDART (Стандарт) - только из наличия</t>
  </si>
  <si>
    <t>CLASSIC (Классик) - только из наличия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</si>
</sst>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_-* #,##0\ _₽_-;\-* #,##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33CC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name val="Arial Cyr"/>
      <charset val="204"/>
    </font>
    <font>
      <b/>
      <sz val="24"/>
      <color theme="1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color rgb="FF0033CC"/>
      <name val="Calibri Light"/>
      <family val="2"/>
      <charset val="204"/>
      <scheme val="major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 Light"/>
      <family val="2"/>
      <charset val="204"/>
      <scheme val="major"/>
    </font>
    <font>
      <sz val="11"/>
      <color rgb="FFC00000"/>
      <name val="Calibri Light"/>
      <family val="2"/>
      <charset val="204"/>
      <scheme val="major"/>
    </font>
    <font>
      <b/>
      <sz val="20"/>
      <color theme="0" tint="-0.1499984740745262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1" applyNumberFormat="1" applyFont="1"/>
    <xf numFmtId="9" fontId="3" fillId="0" borderId="0" xfId="2" applyFont="1"/>
    <xf numFmtId="3" fontId="3" fillId="0" borderId="0" xfId="0" applyNumberFormat="1" applyFont="1"/>
    <xf numFmtId="9" fontId="3" fillId="3" borderId="1" xfId="2" applyFont="1" applyFill="1" applyBorder="1" applyAlignment="1" applyProtection="1">
      <alignment horizontal="center" vertical="center" wrapText="1"/>
      <protection hidden="1"/>
    </xf>
    <xf numFmtId="3" fontId="3" fillId="0" borderId="1" xfId="3" applyNumberFormat="1" applyFont="1" applyBorder="1" applyAlignment="1" applyProtection="1">
      <alignment horizontal="center" vertical="center" wrapText="1"/>
      <protection hidden="1"/>
    </xf>
    <xf numFmtId="0" fontId="3" fillId="0" borderId="3" xfId="3" applyFont="1" applyBorder="1" applyAlignment="1" applyProtection="1">
      <alignment horizontal="center" vertical="center" wrapText="1"/>
      <protection hidden="1"/>
    </xf>
    <xf numFmtId="0" fontId="6" fillId="4" borderId="6" xfId="3" applyFont="1" applyFill="1" applyBorder="1" applyAlignment="1" applyProtection="1">
      <alignment horizontal="center" vertical="center" wrapText="1"/>
      <protection hidden="1"/>
    </xf>
    <xf numFmtId="9" fontId="3" fillId="3" borderId="7" xfId="2" applyFont="1" applyFill="1" applyBorder="1" applyAlignment="1" applyProtection="1">
      <alignment horizontal="center" vertical="center" wrapText="1"/>
      <protection hidden="1"/>
    </xf>
    <xf numFmtId="3" fontId="3" fillId="0" borderId="7" xfId="3" applyNumberFormat="1" applyFont="1" applyBorder="1" applyAlignment="1" applyProtection="1">
      <alignment horizontal="center" vertical="center" wrapText="1"/>
      <protection hidden="1"/>
    </xf>
    <xf numFmtId="0" fontId="3" fillId="0" borderId="9" xfId="3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9" fontId="6" fillId="3" borderId="7" xfId="2" applyFont="1" applyFill="1" applyBorder="1" applyAlignment="1" applyProtection="1">
      <alignment horizontal="center" vertical="center" wrapText="1"/>
      <protection hidden="1"/>
    </xf>
    <xf numFmtId="3" fontId="6" fillId="0" borderId="7" xfId="3" applyNumberFormat="1" applyFont="1" applyBorder="1" applyAlignment="1" applyProtection="1">
      <alignment horizontal="center" vertical="center" wrapText="1"/>
      <protection hidden="1"/>
    </xf>
    <xf numFmtId="0" fontId="6" fillId="0" borderId="9" xfId="3" applyFont="1" applyBorder="1" applyAlignment="1" applyProtection="1">
      <alignment horizontal="center" vertical="center" wrapText="1"/>
      <protection hidden="1"/>
    </xf>
    <xf numFmtId="0" fontId="6" fillId="4" borderId="10" xfId="3" applyFont="1" applyFill="1" applyBorder="1" applyAlignment="1" applyProtection="1">
      <alignment horizontal="center" vertical="center" wrapText="1"/>
      <protection hidden="1"/>
    </xf>
    <xf numFmtId="49" fontId="3" fillId="5" borderId="13" xfId="3" applyNumberFormat="1" applyFont="1" applyFill="1" applyBorder="1" applyAlignment="1" applyProtection="1">
      <alignment horizontal="center" vertical="center" wrapText="1"/>
      <protection hidden="1"/>
    </xf>
    <xf numFmtId="3" fontId="3" fillId="5" borderId="14" xfId="1" applyNumberFormat="1" applyFont="1" applyFill="1" applyBorder="1" applyAlignment="1" applyProtection="1">
      <alignment horizontal="center" vertical="center" wrapText="1"/>
      <protection hidden="1"/>
    </xf>
    <xf numFmtId="9" fontId="3" fillId="5" borderId="12" xfId="2" applyFont="1" applyFill="1" applyBorder="1" applyAlignment="1" applyProtection="1">
      <alignment horizontal="center" vertical="center" wrapText="1"/>
      <protection hidden="1"/>
    </xf>
    <xf numFmtId="3" fontId="3" fillId="5" borderId="12" xfId="3" applyNumberFormat="1" applyFont="1" applyFill="1" applyBorder="1" applyAlignment="1" applyProtection="1">
      <alignment horizontal="center" vertical="center" wrapText="1"/>
      <protection hidden="1"/>
    </xf>
    <xf numFmtId="0" fontId="3" fillId="5" borderId="12" xfId="3" applyFont="1" applyFill="1" applyBorder="1" applyAlignment="1" applyProtection="1">
      <alignment horizontal="center" vertical="center" wrapText="1"/>
      <protection hidden="1"/>
    </xf>
    <xf numFmtId="0" fontId="8" fillId="5" borderId="17" xfId="3" applyFont="1" applyFill="1" applyBorder="1" applyAlignment="1" applyProtection="1">
      <alignment horizontal="center" vertical="center" wrapText="1"/>
      <protection hidden="1"/>
    </xf>
    <xf numFmtId="9" fontId="3" fillId="3" borderId="18" xfId="2" applyFont="1" applyFill="1" applyBorder="1" applyAlignment="1" applyProtection="1">
      <alignment horizontal="center" vertical="center" wrapText="1"/>
      <protection hidden="1"/>
    </xf>
    <xf numFmtId="3" fontId="3" fillId="0" borderId="18" xfId="3" applyNumberFormat="1" applyFont="1" applyBorder="1" applyAlignment="1" applyProtection="1">
      <alignment horizontal="center" vertical="center" wrapText="1"/>
      <protection hidden="1"/>
    </xf>
    <xf numFmtId="0" fontId="3" fillId="0" borderId="20" xfId="3" applyFont="1" applyBorder="1" applyAlignment="1" applyProtection="1">
      <alignment horizontal="center" vertical="center" wrapText="1"/>
      <protection hidden="1"/>
    </xf>
    <xf numFmtId="3" fontId="3" fillId="4" borderId="0" xfId="1" applyNumberFormat="1" applyFont="1" applyFill="1"/>
    <xf numFmtId="9" fontId="3" fillId="4" borderId="0" xfId="2" applyFont="1" applyFill="1"/>
    <xf numFmtId="0" fontId="3" fillId="4" borderId="0" xfId="0" applyFont="1" applyFill="1"/>
    <xf numFmtId="0" fontId="10" fillId="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5" fillId="0" borderId="0" xfId="0" applyFont="1"/>
    <xf numFmtId="166" fontId="15" fillId="0" borderId="0" xfId="1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66" fontId="15" fillId="0" borderId="0" xfId="1" applyNumberFormat="1" applyFont="1" applyAlignment="1">
      <alignment horizontal="center"/>
    </xf>
    <xf numFmtId="10" fontId="15" fillId="6" borderId="0" xfId="2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166" fontId="17" fillId="0" borderId="0" xfId="1" applyNumberFormat="1" applyFont="1"/>
    <xf numFmtId="0" fontId="3" fillId="5" borderId="22" xfId="3" applyFont="1" applyFill="1" applyBorder="1" applyAlignment="1" applyProtection="1">
      <alignment horizontal="center" vertical="center" wrapText="1"/>
      <protection hidden="1"/>
    </xf>
    <xf numFmtId="0" fontId="19" fillId="5" borderId="17" xfId="4" applyFont="1" applyFill="1" applyBorder="1" applyAlignment="1" applyProtection="1">
      <alignment vertical="center" wrapText="1"/>
      <protection hidden="1"/>
    </xf>
    <xf numFmtId="0" fontId="3" fillId="4" borderId="0" xfId="0" applyFont="1" applyFill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/>
    <xf numFmtId="0" fontId="9" fillId="4" borderId="0" xfId="4" applyFill="1"/>
    <xf numFmtId="0" fontId="6" fillId="4" borderId="23" xfId="3" applyFont="1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>
      <alignment horizontal="center" vertical="center" wrapText="1"/>
    </xf>
    <xf numFmtId="0" fontId="3" fillId="0" borderId="25" xfId="3" applyFont="1" applyBorder="1" applyAlignment="1" applyProtection="1">
      <alignment horizontal="center" vertical="center" wrapText="1"/>
      <protection hidden="1"/>
    </xf>
    <xf numFmtId="3" fontId="3" fillId="0" borderId="24" xfId="3" applyNumberFormat="1" applyFont="1" applyBorder="1" applyAlignment="1" applyProtection="1">
      <alignment horizontal="center" vertical="center" wrapText="1"/>
      <protection hidden="1"/>
    </xf>
    <xf numFmtId="9" fontId="3" fillId="3" borderId="24" xfId="2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9" fillId="5" borderId="17" xfId="4" applyFill="1" applyBorder="1" applyAlignment="1" applyProtection="1">
      <alignment vertical="center" wrapText="1"/>
      <protection hidden="1"/>
    </xf>
    <xf numFmtId="0" fontId="9" fillId="5" borderId="16" xfId="4" applyFill="1" applyBorder="1" applyAlignment="1" applyProtection="1">
      <alignment vertical="center" wrapText="1"/>
      <protection hidden="1"/>
    </xf>
    <xf numFmtId="0" fontId="22" fillId="7" borderId="0" xfId="0" applyFont="1" applyFill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166" fontId="17" fillId="7" borderId="0" xfId="1" applyNumberFormat="1" applyFont="1" applyFill="1"/>
    <xf numFmtId="0" fontId="23" fillId="0" borderId="0" xfId="0" applyFont="1"/>
    <xf numFmtId="0" fontId="2" fillId="4" borderId="7" xfId="0" applyFont="1" applyFill="1" applyBorder="1"/>
    <xf numFmtId="0" fontId="9" fillId="4" borderId="7" xfId="4" applyFill="1" applyBorder="1"/>
    <xf numFmtId="0" fontId="9" fillId="4" borderId="0" xfId="4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9" fontId="2" fillId="4" borderId="0" xfId="2" applyFont="1" applyFill="1" applyBorder="1"/>
    <xf numFmtId="9" fontId="2" fillId="0" borderId="0" xfId="2" applyFont="1" applyBorder="1"/>
    <xf numFmtId="166" fontId="24" fillId="0" borderId="0" xfId="1" applyNumberFormat="1" applyFont="1" applyAlignment="1">
      <alignment horizontal="center"/>
    </xf>
    <xf numFmtId="10" fontId="24" fillId="6" borderId="0" xfId="2" applyNumberFormat="1" applyFont="1" applyFill="1"/>
    <xf numFmtId="0" fontId="0" fillId="0" borderId="7" xfId="0" applyBorder="1"/>
    <xf numFmtId="0" fontId="9" fillId="4" borderId="7" xfId="4" applyFill="1" applyBorder="1" applyAlignment="1">
      <alignment horizontal="left" vertical="center"/>
    </xf>
    <xf numFmtId="166" fontId="25" fillId="0" borderId="0" xfId="1" applyNumberFormat="1" applyFont="1" applyAlignment="1">
      <alignment horizontal="center"/>
    </xf>
    <xf numFmtId="10" fontId="25" fillId="6" borderId="0" xfId="2" applyNumberFormat="1" applyFont="1" applyFill="1"/>
    <xf numFmtId="166" fontId="25" fillId="0" borderId="0" xfId="1" applyNumberFormat="1" applyFont="1"/>
    <xf numFmtId="0" fontId="26" fillId="8" borderId="17" xfId="3" applyFont="1" applyFill="1" applyBorder="1" applyAlignment="1" applyProtection="1">
      <alignment horizontal="center" vertical="center" wrapText="1"/>
      <protection hidden="1"/>
    </xf>
    <xf numFmtId="0" fontId="2" fillId="4" borderId="2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166" fontId="15" fillId="6" borderId="0" xfId="1" applyNumberFormat="1" applyFont="1" applyFill="1" applyAlignment="1">
      <alignment horizontal="center"/>
    </xf>
    <xf numFmtId="0" fontId="3" fillId="5" borderId="16" xfId="3" applyFont="1" applyFill="1" applyBorder="1" applyAlignment="1" applyProtection="1">
      <alignment horizontal="center" vertical="center" wrapText="1"/>
      <protection hidden="1"/>
    </xf>
    <xf numFmtId="0" fontId="3" fillId="5" borderId="15" xfId="3" applyFont="1" applyFill="1" applyBorder="1" applyAlignment="1" applyProtection="1">
      <alignment horizontal="center" vertical="center" wrapText="1"/>
      <protection hidden="1"/>
    </xf>
    <xf numFmtId="0" fontId="3" fillId="0" borderId="11" xfId="3" quotePrefix="1" applyFont="1" applyBorder="1" applyAlignment="1" applyProtection="1">
      <alignment horizontal="left" vertical="center" wrapText="1"/>
      <protection hidden="1"/>
    </xf>
    <xf numFmtId="0" fontId="3" fillId="0" borderId="4" xfId="3" quotePrefix="1" applyFont="1" applyBorder="1" applyAlignment="1" applyProtection="1">
      <alignment horizontal="left" vertical="center" wrapText="1"/>
      <protection hidden="1"/>
    </xf>
    <xf numFmtId="0" fontId="3" fillId="0" borderId="5" xfId="3" quotePrefix="1" applyFont="1" applyBorder="1" applyAlignment="1" applyProtection="1">
      <alignment horizontal="left" vertical="center" wrapText="1"/>
      <protection hidden="1"/>
    </xf>
    <xf numFmtId="0" fontId="3" fillId="0" borderId="11" xfId="3" applyFont="1" applyBorder="1" applyAlignment="1" applyProtection="1">
      <alignment horizontal="center" vertical="center" textRotation="90" wrapText="1"/>
      <protection hidden="1"/>
    </xf>
    <xf numFmtId="0" fontId="3" fillId="0" borderId="4" xfId="3" applyFont="1" applyBorder="1" applyAlignment="1" applyProtection="1">
      <alignment horizontal="center" vertical="center" textRotation="90" wrapText="1"/>
      <protection hidden="1"/>
    </xf>
    <xf numFmtId="0" fontId="3" fillId="0" borderId="5" xfId="3" applyFont="1" applyBorder="1" applyAlignment="1" applyProtection="1">
      <alignment horizontal="center" vertical="center" textRotation="90" wrapText="1"/>
      <protection hidden="1"/>
    </xf>
    <xf numFmtId="0" fontId="8" fillId="5" borderId="17" xfId="3" applyFont="1" applyFill="1" applyBorder="1" applyAlignment="1" applyProtection="1">
      <alignment horizontal="center" vertical="center" wrapText="1"/>
      <protection hidden="1"/>
    </xf>
    <xf numFmtId="0" fontId="8" fillId="5" borderId="16" xfId="3" applyFont="1" applyFill="1" applyBorder="1" applyAlignment="1" applyProtection="1">
      <alignment horizontal="center" vertical="center" wrapText="1"/>
      <protection hidden="1"/>
    </xf>
    <xf numFmtId="49" fontId="3" fillId="5" borderId="16" xfId="3" applyNumberFormat="1" applyFont="1" applyFill="1" applyBorder="1" applyAlignment="1" applyProtection="1">
      <alignment horizontal="center" vertical="center" wrapText="1"/>
      <protection hidden="1"/>
    </xf>
    <xf numFmtId="165" fontId="5" fillId="0" borderId="8" xfId="3" applyNumberFormat="1" applyFont="1" applyBorder="1" applyAlignment="1" applyProtection="1">
      <alignment horizontal="center" vertical="center" wrapText="1"/>
      <protection hidden="1"/>
    </xf>
    <xf numFmtId="165" fontId="7" fillId="0" borderId="8" xfId="3" applyNumberFormat="1" applyFont="1" applyBorder="1" applyAlignment="1" applyProtection="1">
      <alignment horizontal="center" vertical="center" wrapText="1"/>
      <protection hidden="1"/>
    </xf>
    <xf numFmtId="165" fontId="5" fillId="0" borderId="19" xfId="3" applyNumberFormat="1" applyFont="1" applyBorder="1" applyAlignment="1" applyProtection="1">
      <alignment horizontal="center" vertical="center" wrapText="1"/>
      <protection hidden="1"/>
    </xf>
    <xf numFmtId="3" fontId="5" fillId="0" borderId="8" xfId="3" applyNumberFormat="1" applyFont="1" applyBorder="1" applyAlignment="1" applyProtection="1">
      <alignment horizontal="center" vertical="center" wrapText="1"/>
      <protection hidden="1"/>
    </xf>
    <xf numFmtId="165" fontId="5" fillId="0" borderId="26" xfId="3" applyNumberFormat="1" applyFont="1" applyBorder="1" applyAlignment="1" applyProtection="1">
      <alignment horizontal="center" vertical="center" wrapText="1"/>
      <protection hidden="1"/>
    </xf>
    <xf numFmtId="165" fontId="5" fillId="0" borderId="2" xfId="3" applyNumberFormat="1" applyFont="1" applyBorder="1" applyAlignment="1" applyProtection="1">
      <alignment horizontal="center" vertical="center" wrapText="1"/>
      <protection hidden="1"/>
    </xf>
    <xf numFmtId="3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3" fontId="6" fillId="0" borderId="30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3" fillId="5" borderId="28" xfId="1" applyNumberFormat="1" applyFont="1" applyFill="1" applyBorder="1" applyAlignment="1" applyProtection="1">
      <alignment horizontal="center" vertical="center" wrapText="1"/>
      <protection hidden="1"/>
    </xf>
    <xf numFmtId="3" fontId="3" fillId="0" borderId="3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3" xfId="0" applyFont="1" applyBorder="1"/>
    <xf numFmtId="0" fontId="21" fillId="5" borderId="16" xfId="4" applyFont="1" applyFill="1" applyBorder="1" applyAlignment="1" applyProtection="1">
      <alignment horizontal="center" vertical="center"/>
      <protection hidden="1"/>
    </xf>
  </cellXfs>
  <cellStyles count="7">
    <cellStyle name="Гиперссылка" xfId="4" builtinId="8"/>
    <cellStyle name="Обычный" xfId="0" builtinId="0"/>
    <cellStyle name="Обычный 10" xfId="5" xr:uid="{00000000-0005-0000-0000-000002000000}"/>
    <cellStyle name="Обычный 2" xfId="3" xr:uid="{00000000-0005-0000-0000-000003000000}"/>
    <cellStyle name="Процентный" xfId="2" builtinId="5"/>
    <cellStyle name="Процентный 12 2 2" xfId="6" xr:uid="{00000000-0005-0000-0000-000005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4</xdr:row>
      <xdr:rowOff>40822</xdr:rowOff>
    </xdr:from>
    <xdr:to>
      <xdr:col>0</xdr:col>
      <xdr:colOff>3415393</xdr:colOff>
      <xdr:row>11</xdr:row>
      <xdr:rowOff>231322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76" t="3933" r="-11196" b="5617"/>
        <a:stretch/>
      </xdr:blipFill>
      <xdr:spPr>
        <a:xfrm>
          <a:off x="68036" y="2000251"/>
          <a:ext cx="3347357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57151</xdr:colOff>
      <xdr:row>13</xdr:row>
      <xdr:rowOff>138794</xdr:rowOff>
    </xdr:from>
    <xdr:to>
      <xdr:col>0</xdr:col>
      <xdr:colOff>3404508</xdr:colOff>
      <xdr:row>20</xdr:row>
      <xdr:rowOff>138794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" t="10535" r="-4746" b="9466"/>
        <a:stretch/>
      </xdr:blipFill>
      <xdr:spPr>
        <a:xfrm>
          <a:off x="57151" y="5064580"/>
          <a:ext cx="3347357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231323</xdr:colOff>
      <xdr:row>22</xdr:row>
      <xdr:rowOff>59874</xdr:rowOff>
    </xdr:from>
    <xdr:to>
      <xdr:col>0</xdr:col>
      <xdr:colOff>3333751</xdr:colOff>
      <xdr:row>28</xdr:row>
      <xdr:rowOff>462643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02" b="14402"/>
        <a:stretch/>
      </xdr:blipFill>
      <xdr:spPr>
        <a:xfrm>
          <a:off x="231323" y="8169731"/>
          <a:ext cx="3102428" cy="195398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33800</xdr:colOff>
      <xdr:row>30</xdr:row>
      <xdr:rowOff>40821</xdr:rowOff>
    </xdr:from>
    <xdr:to>
      <xdr:col>0</xdr:col>
      <xdr:colOff>3425734</xdr:colOff>
      <xdr:row>37</xdr:row>
      <xdr:rowOff>231321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52" b="11064"/>
        <a:stretch/>
      </xdr:blipFill>
      <xdr:spPr>
        <a:xfrm>
          <a:off x="33800" y="1095375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344714</xdr:colOff>
      <xdr:row>39</xdr:row>
      <xdr:rowOff>188686</xdr:rowOff>
    </xdr:from>
    <xdr:to>
      <xdr:col>0</xdr:col>
      <xdr:colOff>3429000</xdr:colOff>
      <xdr:row>46</xdr:row>
      <xdr:rowOff>208643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r="9070" b="14620"/>
        <a:stretch/>
      </xdr:blipFill>
      <xdr:spPr>
        <a:xfrm>
          <a:off x="344714" y="14158686"/>
          <a:ext cx="3084286" cy="211545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29936</xdr:colOff>
      <xdr:row>48</xdr:row>
      <xdr:rowOff>87086</xdr:rowOff>
    </xdr:from>
    <xdr:to>
      <xdr:col>0</xdr:col>
      <xdr:colOff>3421870</xdr:colOff>
      <xdr:row>55</xdr:row>
      <xdr:rowOff>182336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9936" y="17041586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5443</xdr:colOff>
      <xdr:row>66</xdr:row>
      <xdr:rowOff>48986</xdr:rowOff>
    </xdr:from>
    <xdr:to>
      <xdr:col>0</xdr:col>
      <xdr:colOff>3397377</xdr:colOff>
      <xdr:row>73</xdr:row>
      <xdr:rowOff>144236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5443" y="2007870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27214</xdr:colOff>
      <xdr:row>76</xdr:row>
      <xdr:rowOff>10886</xdr:rowOff>
    </xdr:from>
    <xdr:to>
      <xdr:col>0</xdr:col>
      <xdr:colOff>3419148</xdr:colOff>
      <xdr:row>82</xdr:row>
      <xdr:rowOff>78920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7214" y="23469600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2721</xdr:colOff>
      <xdr:row>84</xdr:row>
      <xdr:rowOff>136072</xdr:rowOff>
    </xdr:from>
    <xdr:to>
      <xdr:col>0</xdr:col>
      <xdr:colOff>3394655</xdr:colOff>
      <xdr:row>91</xdr:row>
      <xdr:rowOff>231322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2721" y="26751643"/>
          <a:ext cx="3391934" cy="21907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181429</xdr:colOff>
      <xdr:row>39</xdr:row>
      <xdr:rowOff>154214</xdr:rowOff>
    </xdr:from>
    <xdr:to>
      <xdr:col>0</xdr:col>
      <xdr:colOff>997857</xdr:colOff>
      <xdr:row>41</xdr:row>
      <xdr:rowOff>167572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1429" y="141242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57</xdr:row>
      <xdr:rowOff>97971</xdr:rowOff>
    </xdr:from>
    <xdr:to>
      <xdr:col>1</xdr:col>
      <xdr:colOff>3756</xdr:colOff>
      <xdr:row>64</xdr:row>
      <xdr:rowOff>193221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97972" y="20182114"/>
          <a:ext cx="3391934" cy="21526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65315</xdr:colOff>
      <xdr:row>93</xdr:row>
      <xdr:rowOff>87086</xdr:rowOff>
    </xdr:from>
    <xdr:to>
      <xdr:col>0</xdr:col>
      <xdr:colOff>3438199</xdr:colOff>
      <xdr:row>100</xdr:row>
      <xdr:rowOff>182336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8" b="12008"/>
        <a:stretch/>
      </xdr:blipFill>
      <xdr:spPr>
        <a:xfrm>
          <a:off x="65315" y="32972829"/>
          <a:ext cx="3391934" cy="22288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xam.askona.ru/_wt/751685666346710596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I9pdzXXVqXSZB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view="pageBreakPreview" zoomScale="130" zoomScaleNormal="100" zoomScaleSheetLayoutView="130" workbookViewId="0">
      <selection activeCell="B1" sqref="B1"/>
    </sheetView>
  </sheetViews>
  <sheetFormatPr defaultRowHeight="15" x14ac:dyDescent="0.25"/>
  <cols>
    <col min="1" max="1" width="12.42578125" customWidth="1"/>
    <col min="3" max="3" width="8.85546875" hidden="1" customWidth="1"/>
  </cols>
  <sheetData>
    <row r="1" spans="1:4" ht="15.75" thickBot="1" x14ac:dyDescent="0.3">
      <c r="A1" s="31" t="s">
        <v>7</v>
      </c>
      <c r="B1" s="32" t="s">
        <v>9</v>
      </c>
      <c r="C1" t="s">
        <v>8</v>
      </c>
    </row>
    <row r="2" spans="1:4" x14ac:dyDescent="0.25">
      <c r="C2" t="s">
        <v>9</v>
      </c>
    </row>
    <row r="3" spans="1:4" x14ac:dyDescent="0.25">
      <c r="C3" t="s">
        <v>10</v>
      </c>
    </row>
    <row r="4" spans="1:4" x14ac:dyDescent="0.25">
      <c r="C4" t="s">
        <v>11</v>
      </c>
    </row>
    <row r="5" spans="1:4" ht="19.5" hidden="1" thickBot="1" x14ac:dyDescent="0.35">
      <c r="A5" s="33" t="s">
        <v>12</v>
      </c>
      <c r="B5" s="34" t="s">
        <v>13</v>
      </c>
      <c r="C5" t="s">
        <v>13</v>
      </c>
      <c r="D5">
        <f>IF(AND(B5="с НДС"),1,IF(AND(B5="без НДС"),1.2,""))</f>
        <v>1</v>
      </c>
    </row>
    <row r="6" spans="1:4" hidden="1" x14ac:dyDescent="0.25">
      <c r="C6" t="s">
        <v>14</v>
      </c>
    </row>
  </sheetData>
  <dataValidations count="2">
    <dataValidation type="list" allowBlank="1" showInputMessage="1" showErrorMessage="1" sqref="B5" xr:uid="{00000000-0002-0000-0000-000000000000}">
      <formula1>$C$5:$C$6</formula1>
    </dataValidation>
    <dataValidation type="list" allowBlank="1" showInputMessage="1" showErrorMessage="1" sqref="B1" xr:uid="{00000000-0002-0000-0000-000001000000}">
      <formula1>$C$1:$C$4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</sheetPr>
  <dimension ref="A1:B5"/>
  <sheetViews>
    <sheetView view="pageBreakPreview" zoomScaleNormal="100" zoomScaleSheetLayoutView="100" workbookViewId="0">
      <selection activeCell="A4" sqref="A4:A11"/>
    </sheetView>
  </sheetViews>
  <sheetFormatPr defaultRowHeight="15" x14ac:dyDescent="0.25"/>
  <cols>
    <col min="1" max="1" width="38" customWidth="1"/>
    <col min="2" max="2" width="10.42578125" customWidth="1"/>
  </cols>
  <sheetData>
    <row r="1" spans="1:2" ht="15.75" thickBot="1" x14ac:dyDescent="0.3"/>
    <row r="2" spans="1:2" ht="32.25" thickBot="1" x14ac:dyDescent="0.3">
      <c r="A2" s="62" t="s">
        <v>177</v>
      </c>
      <c r="B2" s="63">
        <v>0</v>
      </c>
    </row>
    <row r="5" spans="1:2" x14ac:dyDescent="0.25">
      <c r="A5" s="65"/>
    </row>
  </sheetData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1"/>
  <sheetViews>
    <sheetView workbookViewId="0">
      <selection activeCell="A19" sqref="A19"/>
    </sheetView>
  </sheetViews>
  <sheetFormatPr defaultRowHeight="15" x14ac:dyDescent="0.25"/>
  <cols>
    <col min="1" max="1" width="48.140625" customWidth="1"/>
    <col min="2" max="2" width="37.7109375" customWidth="1"/>
  </cols>
  <sheetData>
    <row r="2" spans="1:2" ht="15.75" x14ac:dyDescent="0.25">
      <c r="A2" s="80" t="s">
        <v>189</v>
      </c>
      <c r="B2" s="81"/>
    </row>
    <row r="3" spans="1:2" ht="15.75" x14ac:dyDescent="0.25">
      <c r="A3" s="66" t="s">
        <v>178</v>
      </c>
      <c r="B3" s="67" t="s">
        <v>165</v>
      </c>
    </row>
    <row r="4" spans="1:2" ht="15.75" x14ac:dyDescent="0.25">
      <c r="A4" s="66" t="s">
        <v>179</v>
      </c>
      <c r="B4" s="67" t="s">
        <v>162</v>
      </c>
    </row>
    <row r="5" spans="1:2" ht="15.75" hidden="1" x14ac:dyDescent="0.25">
      <c r="A5" s="66" t="s">
        <v>180</v>
      </c>
      <c r="B5" s="67"/>
    </row>
    <row r="6" spans="1:2" ht="15.75" hidden="1" x14ac:dyDescent="0.25">
      <c r="A6" s="66" t="s">
        <v>181</v>
      </c>
      <c r="B6" s="67"/>
    </row>
    <row r="7" spans="1:2" ht="15.75" x14ac:dyDescent="0.25">
      <c r="A7" s="66" t="s">
        <v>182</v>
      </c>
      <c r="B7" s="67" t="s">
        <v>191</v>
      </c>
    </row>
    <row r="8" spans="1:2" ht="15.75" x14ac:dyDescent="0.25">
      <c r="A8" s="66" t="s">
        <v>183</v>
      </c>
      <c r="B8" s="67" t="s">
        <v>190</v>
      </c>
    </row>
    <row r="9" spans="1:2" ht="15.75" x14ac:dyDescent="0.25">
      <c r="A9" s="66" t="s">
        <v>184</v>
      </c>
      <c r="B9" s="67" t="s">
        <v>192</v>
      </c>
    </row>
    <row r="10" spans="1:2" ht="15.75" x14ac:dyDescent="0.25">
      <c r="A10" s="66" t="s">
        <v>185</v>
      </c>
      <c r="B10" s="67" t="s">
        <v>186</v>
      </c>
    </row>
    <row r="11" spans="1:2" x14ac:dyDescent="0.25">
      <c r="A11" s="74" t="s">
        <v>193</v>
      </c>
      <c r="B11" s="75" t="s">
        <v>194</v>
      </c>
    </row>
  </sheetData>
  <mergeCells count="1">
    <mergeCell ref="A2:B2"/>
  </mergeCells>
  <hyperlinks>
    <hyperlink ref="B11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A1:K89"/>
  <sheetViews>
    <sheetView topLeftCell="B1" workbookViewId="0">
      <selection activeCell="Q54" sqref="Q54"/>
    </sheetView>
  </sheetViews>
  <sheetFormatPr defaultColWidth="8.85546875" defaultRowHeight="15" x14ac:dyDescent="0.25"/>
  <cols>
    <col min="1" max="1" width="5" style="37" bestFit="1" customWidth="1"/>
    <col min="2" max="2" width="42.5703125" style="37" bestFit="1" customWidth="1"/>
    <col min="3" max="3" width="13.28515625" style="37" bestFit="1" customWidth="1"/>
    <col min="4" max="7" width="9.28515625" style="37" customWidth="1"/>
    <col min="8" max="8" width="9.28515625" style="37" bestFit="1" customWidth="1"/>
    <col min="9" max="9" width="6.85546875" style="37" bestFit="1" customWidth="1"/>
    <col min="10" max="10" width="15.85546875" style="37" bestFit="1" customWidth="1"/>
    <col min="11" max="11" width="12.28515625" style="37" bestFit="1" customWidth="1"/>
    <col min="12" max="16384" width="8.85546875" style="37"/>
  </cols>
  <sheetData>
    <row r="1" spans="1:11" x14ac:dyDescent="0.25">
      <c r="A1" s="35"/>
      <c r="B1" s="35"/>
      <c r="C1" s="35"/>
      <c r="D1" s="82"/>
      <c r="E1" s="82"/>
      <c r="F1" s="82"/>
      <c r="G1" s="82"/>
      <c r="H1" s="83" t="s">
        <v>15</v>
      </c>
      <c r="I1" s="83"/>
      <c r="J1" s="36"/>
      <c r="K1" s="35"/>
    </row>
    <row r="2" spans="1:11" x14ac:dyDescent="0.25">
      <c r="A2" s="38"/>
      <c r="B2" s="38"/>
      <c r="C2" s="38"/>
      <c r="D2" s="39" t="s">
        <v>8</v>
      </c>
      <c r="E2" s="39" t="s">
        <v>9</v>
      </c>
      <c r="F2" s="39" t="s">
        <v>10</v>
      </c>
      <c r="G2" s="39" t="s">
        <v>11</v>
      </c>
      <c r="H2" s="40"/>
      <c r="I2" s="41" t="s">
        <v>16</v>
      </c>
      <c r="J2" s="40" t="s">
        <v>2</v>
      </c>
      <c r="K2" s="38" t="s">
        <v>1</v>
      </c>
    </row>
    <row r="3" spans="1:11" x14ac:dyDescent="0.25">
      <c r="A3" s="42" t="s">
        <v>17</v>
      </c>
      <c r="B3" s="43" t="s">
        <v>18</v>
      </c>
      <c r="C3" s="43" t="s">
        <v>19</v>
      </c>
      <c r="D3" s="76">
        <v>4714</v>
      </c>
      <c r="E3" s="76">
        <v>4813</v>
      </c>
      <c r="F3" s="76">
        <v>4961</v>
      </c>
      <c r="G3" s="76">
        <v>5458</v>
      </c>
      <c r="H3" s="44">
        <v>9487</v>
      </c>
      <c r="I3" s="77">
        <v>0.08</v>
      </c>
      <c r="J3" s="44">
        <f t="shared" ref="J3:J35" si="0">H3*(1-I3)</f>
        <v>8728.0400000000009</v>
      </c>
      <c r="K3" s="64">
        <f>IF(AND(Категория!$B$1="A+"),'СВОД Матрасы'!D3,IF(AND(Категория!$B$1="A"),'СВОД Матрасы'!E3,IF(AND(Категория!$B$1="B"),'СВОД Матрасы'!F3,IF(AND(Категория!$B$1="C"),'СВОД Матрасы'!G3,""))))*(1-Доп.скидка!$B$2)/(IF(AND(Категория!$B$5="с НДС"),1,IF(AND(Категория!$B$5="без НДС"),1.2,"")))</f>
        <v>4813</v>
      </c>
    </row>
    <row r="4" spans="1:11" x14ac:dyDescent="0.25">
      <c r="A4" s="42" t="s">
        <v>20</v>
      </c>
      <c r="B4" s="43" t="s">
        <v>21</v>
      </c>
      <c r="C4" s="43" t="s">
        <v>19</v>
      </c>
      <c r="D4" s="76">
        <v>4714</v>
      </c>
      <c r="E4" s="76">
        <v>4813</v>
      </c>
      <c r="F4" s="76">
        <v>4961</v>
      </c>
      <c r="G4" s="76">
        <v>5458</v>
      </c>
      <c r="H4" s="44">
        <v>9487</v>
      </c>
      <c r="I4" s="77">
        <v>0.08</v>
      </c>
      <c r="J4" s="44">
        <f t="shared" si="0"/>
        <v>8728.0400000000009</v>
      </c>
      <c r="K4" s="64">
        <f>IF(AND(Категория!$B$1="A+"),'СВОД Матрасы'!D4,IF(AND(Категория!$B$1="A"),'СВОД Матрасы'!E4,IF(AND(Категория!$B$1="B"),'СВОД Матрасы'!F4,IF(AND(Категория!$B$1="C"),'СВОД Матрасы'!G4,""))))*(1-Доп.скидка!$B$2)/(IF(AND(Категория!$B$5="с НДС"),1,IF(AND(Категория!$B$5="без НДС"),1.2,"")))</f>
        <v>4813</v>
      </c>
    </row>
    <row r="5" spans="1:11" x14ac:dyDescent="0.25">
      <c r="A5" s="42" t="s">
        <v>22</v>
      </c>
      <c r="B5" s="43" t="s">
        <v>23</v>
      </c>
      <c r="C5" s="43" t="s">
        <v>19</v>
      </c>
      <c r="D5" s="76">
        <v>5214</v>
      </c>
      <c r="E5" s="76">
        <v>5324</v>
      </c>
      <c r="F5" s="76">
        <v>5489</v>
      </c>
      <c r="G5" s="76">
        <v>6037</v>
      </c>
      <c r="H5" s="44">
        <v>10484</v>
      </c>
      <c r="I5" s="77">
        <v>0.08</v>
      </c>
      <c r="J5" s="44">
        <f t="shared" si="0"/>
        <v>9645.2800000000007</v>
      </c>
      <c r="K5" s="64">
        <f>IF(AND(Категория!$B$1="A+"),'СВОД Матрасы'!D5,IF(AND(Категория!$B$1="A"),'СВОД Матрасы'!E5,IF(AND(Категория!$B$1="B"),'СВОД Матрасы'!F5,IF(AND(Категория!$B$1="C"),'СВОД Матрасы'!G5,""))))*(1-Доп.скидка!$B$2)/(IF(AND(Категория!$B$5="с НДС"),1,IF(AND(Категория!$B$5="без НДС"),1.2,"")))</f>
        <v>5324</v>
      </c>
    </row>
    <row r="6" spans="1:11" x14ac:dyDescent="0.25">
      <c r="A6" s="42" t="s">
        <v>24</v>
      </c>
      <c r="B6" s="43" t="s">
        <v>25</v>
      </c>
      <c r="C6" s="43" t="s">
        <v>19</v>
      </c>
      <c r="D6" s="76">
        <v>7061</v>
      </c>
      <c r="E6" s="76">
        <v>7209</v>
      </c>
      <c r="F6" s="76">
        <v>7432</v>
      </c>
      <c r="G6" s="76">
        <v>8175</v>
      </c>
      <c r="H6" s="44">
        <v>14203</v>
      </c>
      <c r="I6" s="77">
        <v>0.08</v>
      </c>
      <c r="J6" s="44">
        <f t="shared" si="0"/>
        <v>13066.76</v>
      </c>
      <c r="K6" s="64">
        <f>IF(AND(Категория!$B$1="A+"),'СВОД Матрасы'!D6,IF(AND(Категория!$B$1="A"),'СВОД Матрасы'!E6,IF(AND(Категория!$B$1="B"),'СВОД Матрасы'!F6,IF(AND(Категория!$B$1="C"),'СВОД Матрасы'!G6,""))))*(1-Доп.скидка!$B$2)/(IF(AND(Категория!$B$5="с НДС"),1,IF(AND(Категория!$B$5="без НДС"),1.2,"")))</f>
        <v>7209</v>
      </c>
    </row>
    <row r="7" spans="1:11" x14ac:dyDescent="0.25">
      <c r="A7" s="42" t="s">
        <v>26</v>
      </c>
      <c r="B7" s="43" t="s">
        <v>27</v>
      </c>
      <c r="C7" s="43" t="s">
        <v>19</v>
      </c>
      <c r="D7" s="76">
        <v>7805</v>
      </c>
      <c r="E7" s="76">
        <v>7968</v>
      </c>
      <c r="F7" s="76">
        <v>8215</v>
      </c>
      <c r="G7" s="76">
        <v>9038</v>
      </c>
      <c r="H7" s="44">
        <v>15703</v>
      </c>
      <c r="I7" s="77">
        <v>0.08</v>
      </c>
      <c r="J7" s="44">
        <f t="shared" si="0"/>
        <v>14446.76</v>
      </c>
      <c r="K7" s="64">
        <f>IF(AND(Категория!$B$1="A+"),'СВОД Матрасы'!D7,IF(AND(Категория!$B$1="A"),'СВОД Матрасы'!E7,IF(AND(Категория!$B$1="B"),'СВОД Матрасы'!F7,IF(AND(Категория!$B$1="C"),'СВОД Матрасы'!G7,""))))*(1-Доп.скидка!$B$2)/(IF(AND(Категория!$B$5="с НДС"),1,IF(AND(Категория!$B$5="без НДС"),1.2,"")))</f>
        <v>7968</v>
      </c>
    </row>
    <row r="8" spans="1:11" x14ac:dyDescent="0.25">
      <c r="A8" s="42" t="s">
        <v>28</v>
      </c>
      <c r="B8" s="43" t="s">
        <v>29</v>
      </c>
      <c r="C8" s="43" t="s">
        <v>19</v>
      </c>
      <c r="D8" s="76">
        <v>8889</v>
      </c>
      <c r="E8" s="76">
        <v>9076</v>
      </c>
      <c r="F8" s="76">
        <v>9357</v>
      </c>
      <c r="G8" s="76">
        <v>10294</v>
      </c>
      <c r="H8" s="44">
        <v>17845</v>
      </c>
      <c r="I8" s="77">
        <v>0.08</v>
      </c>
      <c r="J8" s="44">
        <f t="shared" si="0"/>
        <v>16417.400000000001</v>
      </c>
      <c r="K8" s="64">
        <f>IF(AND(Категория!$B$1="A+"),'СВОД Матрасы'!D8,IF(AND(Категория!$B$1="A"),'СВОД Матрасы'!E8,IF(AND(Категория!$B$1="B"),'СВОД Матрасы'!F8,IF(AND(Категория!$B$1="C"),'СВОД Матрасы'!G8,""))))*(1-Доп.скидка!$B$2)/(IF(AND(Категория!$B$5="с НДС"),1,IF(AND(Категория!$B$5="без НДС"),1.2,"")))</f>
        <v>9076</v>
      </c>
    </row>
    <row r="9" spans="1:11" x14ac:dyDescent="0.25">
      <c r="A9" s="42" t="s">
        <v>30</v>
      </c>
      <c r="B9" s="43" t="s">
        <v>31</v>
      </c>
      <c r="C9" s="43" t="s">
        <v>19</v>
      </c>
      <c r="D9" s="76">
        <v>9880</v>
      </c>
      <c r="E9" s="76">
        <v>10088</v>
      </c>
      <c r="F9" s="76">
        <v>10401</v>
      </c>
      <c r="G9" s="76">
        <v>11441</v>
      </c>
      <c r="H9" s="44">
        <v>19883</v>
      </c>
      <c r="I9" s="77">
        <v>0.08</v>
      </c>
      <c r="J9" s="44">
        <f t="shared" si="0"/>
        <v>18292.36</v>
      </c>
      <c r="K9" s="64">
        <f>IF(AND(Категория!$B$1="A+"),'СВОД Матрасы'!D9,IF(AND(Категория!$B$1="A"),'СВОД Матрасы'!E9,IF(AND(Категория!$B$1="B"),'СВОД Матрасы'!F9,IF(AND(Категория!$B$1="C"),'СВОД Матрасы'!G9,""))))*(1-Доп.скидка!$B$2)/(IF(AND(Категория!$B$5="с НДС"),1,IF(AND(Категория!$B$5="без НДС"),1.2,"")))</f>
        <v>10088</v>
      </c>
    </row>
    <row r="10" spans="1:11" x14ac:dyDescent="0.25">
      <c r="A10" s="42" t="s">
        <v>32</v>
      </c>
      <c r="B10" s="43" t="s">
        <v>33</v>
      </c>
      <c r="C10" s="43" t="s">
        <v>19</v>
      </c>
      <c r="D10" s="76">
        <v>10965</v>
      </c>
      <c r="E10" s="76">
        <v>11196</v>
      </c>
      <c r="F10" s="76">
        <v>11542</v>
      </c>
      <c r="G10" s="76">
        <v>12696</v>
      </c>
      <c r="H10" s="44">
        <v>22054</v>
      </c>
      <c r="I10" s="77">
        <v>0.08</v>
      </c>
      <c r="J10" s="44">
        <f t="shared" si="0"/>
        <v>20289.68</v>
      </c>
      <c r="K10" s="64">
        <f>IF(AND(Категория!$B$1="A+"),'СВОД Матрасы'!D10,IF(AND(Категория!$B$1="A"),'СВОД Матрасы'!E10,IF(AND(Категория!$B$1="B"),'СВОД Матрасы'!F10,IF(AND(Категория!$B$1="C"),'СВОД Матрасы'!G10,""))))*(1-Доп.скидка!$B$2)/(IF(AND(Категория!$B$5="с НДС"),1,IF(AND(Категория!$B$5="без НДС"),1.2,"")))</f>
        <v>11196</v>
      </c>
    </row>
    <row r="11" spans="1:11" x14ac:dyDescent="0.25">
      <c r="A11" s="42" t="s">
        <v>34</v>
      </c>
      <c r="B11" s="43" t="s">
        <v>35</v>
      </c>
      <c r="C11" s="43" t="s">
        <v>19</v>
      </c>
      <c r="D11" s="76">
        <v>5297</v>
      </c>
      <c r="E11" s="76">
        <v>5408</v>
      </c>
      <c r="F11" s="76">
        <v>5575</v>
      </c>
      <c r="G11" s="76">
        <v>6133</v>
      </c>
      <c r="H11" s="44">
        <v>11113</v>
      </c>
      <c r="I11" s="77">
        <v>0.08</v>
      </c>
      <c r="J11" s="44">
        <f t="shared" si="0"/>
        <v>10223.960000000001</v>
      </c>
      <c r="K11" s="64">
        <f>IF(AND(Категория!$B$1="A+"),'СВОД Матрасы'!D11,IF(AND(Категория!$B$1="A"),'СВОД Матрасы'!E11,IF(AND(Категория!$B$1="B"),'СВОД Матрасы'!F11,IF(AND(Категория!$B$1="C"),'СВОД Матрасы'!G11,""))))*(1-Доп.скидка!$B$2)/(IF(AND(Категория!$B$5="с НДС"),1,IF(AND(Категория!$B$5="без НДС"),1.2,"")))</f>
        <v>5408</v>
      </c>
    </row>
    <row r="12" spans="1:11" x14ac:dyDescent="0.25">
      <c r="A12" s="42" t="s">
        <v>36</v>
      </c>
      <c r="B12" s="43" t="s">
        <v>37</v>
      </c>
      <c r="C12" s="43" t="s">
        <v>19</v>
      </c>
      <c r="D12" s="76">
        <v>5297</v>
      </c>
      <c r="E12" s="76">
        <v>5408</v>
      </c>
      <c r="F12" s="76">
        <v>5575</v>
      </c>
      <c r="G12" s="76">
        <v>6133</v>
      </c>
      <c r="H12" s="44">
        <v>11113</v>
      </c>
      <c r="I12" s="77">
        <v>0.08</v>
      </c>
      <c r="J12" s="44">
        <f t="shared" si="0"/>
        <v>10223.960000000001</v>
      </c>
      <c r="K12" s="64">
        <f>IF(AND(Категория!$B$1="A+"),'СВОД Матрасы'!D12,IF(AND(Категория!$B$1="A"),'СВОД Матрасы'!E12,IF(AND(Категория!$B$1="B"),'СВОД Матрасы'!F12,IF(AND(Категория!$B$1="C"),'СВОД Матрасы'!G12,""))))*(1-Доп.скидка!$B$2)/(IF(AND(Категория!$B$5="с НДС"),1,IF(AND(Категория!$B$5="без НДС"),1.2,"")))</f>
        <v>5408</v>
      </c>
    </row>
    <row r="13" spans="1:11" x14ac:dyDescent="0.25">
      <c r="A13" s="42" t="s">
        <v>38</v>
      </c>
      <c r="B13" s="43" t="s">
        <v>39</v>
      </c>
      <c r="C13" s="43" t="s">
        <v>19</v>
      </c>
      <c r="D13" s="76">
        <v>5949</v>
      </c>
      <c r="E13" s="76">
        <v>6074</v>
      </c>
      <c r="F13" s="76">
        <v>6262</v>
      </c>
      <c r="G13" s="76">
        <v>6888</v>
      </c>
      <c r="H13" s="44">
        <v>12492</v>
      </c>
      <c r="I13" s="77">
        <v>0.08</v>
      </c>
      <c r="J13" s="44">
        <f t="shared" si="0"/>
        <v>11492.640000000001</v>
      </c>
      <c r="K13" s="64">
        <f>IF(AND(Категория!$B$1="A+"),'СВОД Матрасы'!D13,IF(AND(Категория!$B$1="A"),'СВОД Матрасы'!E13,IF(AND(Категория!$B$1="B"),'СВОД Матрасы'!F13,IF(AND(Категория!$B$1="C"),'СВОД Матрасы'!G13,""))))*(1-Доп.скидка!$B$2)/(IF(AND(Категория!$B$5="с НДС"),1,IF(AND(Категория!$B$5="без НДС"),1.2,"")))</f>
        <v>6074</v>
      </c>
    </row>
    <row r="14" spans="1:11" x14ac:dyDescent="0.25">
      <c r="A14" s="42" t="s">
        <v>40</v>
      </c>
      <c r="B14" s="43" t="s">
        <v>41</v>
      </c>
      <c r="C14" s="43" t="s">
        <v>19</v>
      </c>
      <c r="D14" s="76">
        <v>7842</v>
      </c>
      <c r="E14" s="76">
        <v>8007</v>
      </c>
      <c r="F14" s="76">
        <v>8254</v>
      </c>
      <c r="G14" s="76">
        <v>9082</v>
      </c>
      <c r="H14" s="44">
        <v>16453</v>
      </c>
      <c r="I14" s="77">
        <v>0.08</v>
      </c>
      <c r="J14" s="44">
        <f t="shared" si="0"/>
        <v>15136.76</v>
      </c>
      <c r="K14" s="64">
        <f>IF(AND(Категория!$B$1="A+"),'СВОД Матрасы'!D14,IF(AND(Категория!$B$1="A"),'СВОД Матрасы'!E14,IF(AND(Категория!$B$1="B"),'СВОД Матрасы'!F14,IF(AND(Категория!$B$1="C"),'СВОД Матрасы'!G14,""))))*(1-Доп.скидка!$B$2)/(IF(AND(Категория!$B$5="с НДС"),1,IF(AND(Категория!$B$5="без НДС"),1.2,"")))</f>
        <v>8007</v>
      </c>
    </row>
    <row r="15" spans="1:11" x14ac:dyDescent="0.25">
      <c r="A15" s="42" t="s">
        <v>42</v>
      </c>
      <c r="B15" s="43" t="s">
        <v>43</v>
      </c>
      <c r="C15" s="43" t="s">
        <v>19</v>
      </c>
      <c r="D15" s="76">
        <v>9015</v>
      </c>
      <c r="E15" s="76">
        <v>9205</v>
      </c>
      <c r="F15" s="76">
        <v>9489</v>
      </c>
      <c r="G15" s="76">
        <v>10438</v>
      </c>
      <c r="H15" s="44">
        <v>18913</v>
      </c>
      <c r="I15" s="77">
        <v>0.08</v>
      </c>
      <c r="J15" s="44">
        <f t="shared" si="0"/>
        <v>17399.96</v>
      </c>
      <c r="K15" s="64">
        <f>IF(AND(Категория!$B$1="A+"),'СВОД Матрасы'!D15,IF(AND(Категория!$B$1="A"),'СВОД Матрасы'!E15,IF(AND(Категория!$B$1="B"),'СВОД Матрасы'!F15,IF(AND(Категория!$B$1="C"),'СВОД Матрасы'!G15,""))))*(1-Доп.скидка!$B$2)/(IF(AND(Категория!$B$5="с НДС"),1,IF(AND(Категория!$B$5="без НДС"),1.2,"")))</f>
        <v>9205</v>
      </c>
    </row>
    <row r="16" spans="1:11" x14ac:dyDescent="0.25">
      <c r="A16" s="42" t="s">
        <v>44</v>
      </c>
      <c r="B16" s="43" t="s">
        <v>45</v>
      </c>
      <c r="C16" s="43" t="s">
        <v>19</v>
      </c>
      <c r="D16" s="76">
        <v>10318</v>
      </c>
      <c r="E16" s="76">
        <v>10536</v>
      </c>
      <c r="F16" s="76">
        <v>10861</v>
      </c>
      <c r="G16" s="76">
        <v>11949</v>
      </c>
      <c r="H16" s="44">
        <v>21630</v>
      </c>
      <c r="I16" s="77">
        <v>0.08</v>
      </c>
      <c r="J16" s="44">
        <f t="shared" si="0"/>
        <v>19899.600000000002</v>
      </c>
      <c r="K16" s="64">
        <f>IF(AND(Категория!$B$1="A+"),'СВОД Матрасы'!D16,IF(AND(Категория!$B$1="A"),'СВОД Матрасы'!E16,IF(AND(Категория!$B$1="B"),'СВОД Матрасы'!F16,IF(AND(Категория!$B$1="C"),'СВОД Матрасы'!G16,""))))*(1-Доп.скидка!$B$2)/(IF(AND(Категория!$B$5="с НДС"),1,IF(AND(Категория!$B$5="без НДС"),1.2,"")))</f>
        <v>10536</v>
      </c>
    </row>
    <row r="17" spans="1:11" x14ac:dyDescent="0.25">
      <c r="A17" s="42" t="s">
        <v>46</v>
      </c>
      <c r="B17" s="43" t="s">
        <v>47</v>
      </c>
      <c r="C17" s="43" t="s">
        <v>19</v>
      </c>
      <c r="D17" s="76">
        <v>11407</v>
      </c>
      <c r="E17" s="76">
        <v>11647</v>
      </c>
      <c r="F17" s="76">
        <v>12007</v>
      </c>
      <c r="G17" s="76">
        <v>13209</v>
      </c>
      <c r="H17" s="44">
        <v>23942</v>
      </c>
      <c r="I17" s="77">
        <v>0.08</v>
      </c>
      <c r="J17" s="44">
        <f t="shared" si="0"/>
        <v>22026.639999999999</v>
      </c>
      <c r="K17" s="64">
        <f>IF(AND(Категория!$B$1="A+"),'СВОД Матрасы'!D17,IF(AND(Категория!$B$1="A"),'СВОД Матрасы'!E17,IF(AND(Категория!$B$1="B"),'СВОД Матрасы'!F17,IF(AND(Категория!$B$1="C"),'СВОД Матрасы'!G17,""))))*(1-Доп.скидка!$B$2)/(IF(AND(Категория!$B$5="с НДС"),1,IF(AND(Категория!$B$5="без НДС"),1.2,"")))</f>
        <v>11647</v>
      </c>
    </row>
    <row r="18" spans="1:11" x14ac:dyDescent="0.25">
      <c r="A18" s="42" t="s">
        <v>48</v>
      </c>
      <c r="B18" s="43" t="s">
        <v>49</v>
      </c>
      <c r="C18" s="43" t="s">
        <v>19</v>
      </c>
      <c r="D18" s="76">
        <v>12656</v>
      </c>
      <c r="E18" s="76">
        <v>12922</v>
      </c>
      <c r="F18" s="76">
        <v>13321</v>
      </c>
      <c r="G18" s="76">
        <v>14653</v>
      </c>
      <c r="H18" s="44">
        <v>26565</v>
      </c>
      <c r="I18" s="77">
        <v>0.08</v>
      </c>
      <c r="J18" s="44">
        <f t="shared" si="0"/>
        <v>24439.8</v>
      </c>
      <c r="K18" s="64">
        <f>IF(AND(Категория!$B$1="A+"),'СВОД Матрасы'!D18,IF(AND(Категория!$B$1="A"),'СВОД Матрасы'!E18,IF(AND(Категория!$B$1="B"),'СВОД Матрасы'!F18,IF(AND(Категория!$B$1="C"),'СВОД Матрасы'!G18,""))))*(1-Доп.скидка!$B$2)/(IF(AND(Категория!$B$5="с НДС"),1,IF(AND(Категория!$B$5="без НДС"),1.2,"")))</f>
        <v>12922</v>
      </c>
    </row>
    <row r="19" spans="1:11" x14ac:dyDescent="0.25">
      <c r="A19" s="42" t="s">
        <v>50</v>
      </c>
      <c r="B19" s="43" t="s">
        <v>51</v>
      </c>
      <c r="C19" s="43" t="s">
        <v>19</v>
      </c>
      <c r="D19" s="76">
        <v>3858</v>
      </c>
      <c r="E19" s="76">
        <v>4243</v>
      </c>
      <c r="F19" s="76">
        <v>4582</v>
      </c>
      <c r="G19" s="76">
        <v>4948</v>
      </c>
      <c r="H19" s="78">
        <v>7412</v>
      </c>
      <c r="I19" s="73">
        <v>0.12</v>
      </c>
      <c r="J19" s="44">
        <f t="shared" si="0"/>
        <v>6522.56</v>
      </c>
      <c r="K19" s="64">
        <f>IF(AND(Категория!$B$1="A+"),'СВОД Матрасы'!D19,IF(AND(Категория!$B$1="A"),'СВОД Матрасы'!E19,IF(AND(Категория!$B$1="B"),'СВОД Матрасы'!F19,IF(AND(Категория!$B$1="C"),'СВОД Матрасы'!G19,""))))*(1-Доп.скидка!$B$2)/(IF(AND(Категория!$B$5="с НДС"),1,IF(AND(Категория!$B$5="без НДС"),1.2,"")))</f>
        <v>4243</v>
      </c>
    </row>
    <row r="20" spans="1:11" x14ac:dyDescent="0.25">
      <c r="A20" s="42" t="s">
        <v>52</v>
      </c>
      <c r="B20" s="43" t="s">
        <v>53</v>
      </c>
      <c r="C20" s="43" t="s">
        <v>19</v>
      </c>
      <c r="D20" s="76">
        <v>3858</v>
      </c>
      <c r="E20" s="76">
        <v>4243</v>
      </c>
      <c r="F20" s="76">
        <v>4582</v>
      </c>
      <c r="G20" s="76">
        <v>4948</v>
      </c>
      <c r="H20" s="78">
        <v>7412</v>
      </c>
      <c r="I20" s="73">
        <v>0.12</v>
      </c>
      <c r="J20" s="44">
        <f t="shared" si="0"/>
        <v>6522.56</v>
      </c>
      <c r="K20" s="64">
        <f>IF(AND(Категория!$B$1="A+"),'СВОД Матрасы'!D20,IF(AND(Категория!$B$1="A"),'СВОД Матрасы'!E20,IF(AND(Категория!$B$1="B"),'СВОД Матрасы'!F20,IF(AND(Категория!$B$1="C"),'СВОД Матрасы'!G20,""))))*(1-Доп.скидка!$B$2)/(IF(AND(Категория!$B$5="с НДС"),1,IF(AND(Категория!$B$5="без НДС"),1.2,"")))</f>
        <v>4243</v>
      </c>
    </row>
    <row r="21" spans="1:11" x14ac:dyDescent="0.25">
      <c r="A21" s="42" t="s">
        <v>54</v>
      </c>
      <c r="B21" s="43" t="s">
        <v>55</v>
      </c>
      <c r="C21" s="43" t="s">
        <v>19</v>
      </c>
      <c r="D21" s="76">
        <v>4261</v>
      </c>
      <c r="E21" s="76">
        <v>4689</v>
      </c>
      <c r="F21" s="76">
        <v>5064</v>
      </c>
      <c r="G21" s="76">
        <v>5469</v>
      </c>
      <c r="H21" s="78">
        <v>8179</v>
      </c>
      <c r="I21" s="73">
        <v>0.12</v>
      </c>
      <c r="J21" s="44">
        <f t="shared" si="0"/>
        <v>7197.52</v>
      </c>
      <c r="K21" s="64">
        <f>IF(AND(Категория!$B$1="A+"),'СВОД Матрасы'!D21,IF(AND(Категория!$B$1="A"),'СВОД Матрасы'!E21,IF(AND(Категория!$B$1="B"),'СВОД Матрасы'!F21,IF(AND(Категория!$B$1="C"),'СВОД Матрасы'!G21,""))))*(1-Доп.скидка!$B$2)/(IF(AND(Категория!$B$5="с НДС"),1,IF(AND(Категория!$B$5="без НДС"),1.2,"")))</f>
        <v>4689</v>
      </c>
    </row>
    <row r="22" spans="1:11" x14ac:dyDescent="0.25">
      <c r="A22" s="42" t="s">
        <v>56</v>
      </c>
      <c r="B22" s="43" t="s">
        <v>57</v>
      </c>
      <c r="C22" s="43" t="s">
        <v>19</v>
      </c>
      <c r="D22" s="76">
        <v>5804</v>
      </c>
      <c r="E22" s="76">
        <v>6384</v>
      </c>
      <c r="F22" s="76">
        <v>6894</v>
      </c>
      <c r="G22" s="76">
        <v>7444</v>
      </c>
      <c r="H22" s="78">
        <v>11143</v>
      </c>
      <c r="I22" s="73">
        <v>0.12</v>
      </c>
      <c r="J22" s="44">
        <f t="shared" si="0"/>
        <v>9805.84</v>
      </c>
      <c r="K22" s="64">
        <f>IF(AND(Категория!$B$1="A+"),'СВОД Матрасы'!D22,IF(AND(Категория!$B$1="A"),'СВОД Матрасы'!E22,IF(AND(Категория!$B$1="B"),'СВОД Матрасы'!F22,IF(AND(Категория!$B$1="C"),'СВОД Матрасы'!G22,""))))*(1-Доп.скидка!$B$2)/(IF(AND(Категория!$B$5="с НДС"),1,IF(AND(Категория!$B$5="без НДС"),1.2,"")))</f>
        <v>6384</v>
      </c>
    </row>
    <row r="23" spans="1:11" x14ac:dyDescent="0.25">
      <c r="A23" s="42" t="s">
        <v>58</v>
      </c>
      <c r="B23" s="43" t="s">
        <v>59</v>
      </c>
      <c r="C23" s="43" t="s">
        <v>19</v>
      </c>
      <c r="D23" s="76">
        <v>6378</v>
      </c>
      <c r="E23" s="76">
        <v>7015</v>
      </c>
      <c r="F23" s="76">
        <v>7575</v>
      </c>
      <c r="G23" s="76">
        <v>8182</v>
      </c>
      <c r="H23" s="78">
        <v>12242</v>
      </c>
      <c r="I23" s="73">
        <v>0.12</v>
      </c>
      <c r="J23" s="44">
        <f t="shared" si="0"/>
        <v>10772.960000000001</v>
      </c>
      <c r="K23" s="64">
        <f>IF(AND(Категория!$B$1="A+"),'СВОД Матрасы'!D23,IF(AND(Категория!$B$1="A"),'СВОД Матрасы'!E23,IF(AND(Категория!$B$1="B"),'СВОД Матрасы'!F23,IF(AND(Категория!$B$1="C"),'СВОД Матрасы'!G23,""))))*(1-Доп.скидка!$B$2)/(IF(AND(Категория!$B$5="с НДС"),1,IF(AND(Категория!$B$5="без НДС"),1.2,"")))</f>
        <v>7015</v>
      </c>
    </row>
    <row r="24" spans="1:11" x14ac:dyDescent="0.25">
      <c r="A24" s="42" t="s">
        <v>60</v>
      </c>
      <c r="B24" s="43" t="s">
        <v>61</v>
      </c>
      <c r="C24" s="43" t="s">
        <v>19</v>
      </c>
      <c r="D24" s="76">
        <v>7182</v>
      </c>
      <c r="E24" s="76">
        <v>7900</v>
      </c>
      <c r="F24" s="76">
        <v>8531</v>
      </c>
      <c r="G24" s="76">
        <v>9215</v>
      </c>
      <c r="H24" s="78">
        <v>13824</v>
      </c>
      <c r="I24" s="73">
        <v>0.12</v>
      </c>
      <c r="J24" s="44">
        <f t="shared" si="0"/>
        <v>12165.12</v>
      </c>
      <c r="K24" s="64">
        <f>IF(AND(Категория!$B$1="A+"),'СВОД Матрасы'!D24,IF(AND(Категория!$B$1="A"),'СВОД Матрасы'!E24,IF(AND(Категория!$B$1="B"),'СВОД Матрасы'!F24,IF(AND(Категория!$B$1="C"),'СВОД Матрасы'!G24,""))))*(1-Доп.скидка!$B$2)/(IF(AND(Категория!$B$5="с НДС"),1,IF(AND(Категория!$B$5="без НДС"),1.2,"")))</f>
        <v>7900</v>
      </c>
    </row>
    <row r="25" spans="1:11" x14ac:dyDescent="0.25">
      <c r="A25" s="42" t="s">
        <v>62</v>
      </c>
      <c r="B25" s="43" t="s">
        <v>63</v>
      </c>
      <c r="C25" s="43" t="s">
        <v>19</v>
      </c>
      <c r="D25" s="76">
        <v>8070</v>
      </c>
      <c r="E25" s="76">
        <v>8878</v>
      </c>
      <c r="F25" s="76">
        <v>9588</v>
      </c>
      <c r="G25" s="76">
        <v>10354</v>
      </c>
      <c r="H25" s="78">
        <v>15507</v>
      </c>
      <c r="I25" s="73">
        <v>0.12</v>
      </c>
      <c r="J25" s="44">
        <f t="shared" si="0"/>
        <v>13646.16</v>
      </c>
      <c r="K25" s="64">
        <f>IF(AND(Категория!$B$1="A+"),'СВОД Матрасы'!D25,IF(AND(Категория!$B$1="A"),'СВОД Матрасы'!E25,IF(AND(Категория!$B$1="B"),'СВОД Матрасы'!F25,IF(AND(Категория!$B$1="C"),'СВОД Матрасы'!G25,""))))*(1-Доп.скидка!$B$2)/(IF(AND(Категория!$B$5="с НДС"),1,IF(AND(Категория!$B$5="без НДС"),1.2,"")))</f>
        <v>8878</v>
      </c>
    </row>
    <row r="26" spans="1:11" x14ac:dyDescent="0.25">
      <c r="A26" s="42" t="s">
        <v>64</v>
      </c>
      <c r="B26" s="43" t="s">
        <v>65</v>
      </c>
      <c r="C26" s="43" t="s">
        <v>19</v>
      </c>
      <c r="D26" s="76">
        <v>8962</v>
      </c>
      <c r="E26" s="76">
        <v>9856</v>
      </c>
      <c r="F26" s="76">
        <v>10645</v>
      </c>
      <c r="G26" s="76">
        <v>11496</v>
      </c>
      <c r="H26" s="78">
        <v>17206</v>
      </c>
      <c r="I26" s="73">
        <v>0.12</v>
      </c>
      <c r="J26" s="44">
        <f t="shared" si="0"/>
        <v>15141.28</v>
      </c>
      <c r="K26" s="64">
        <f>IF(AND(Категория!$B$1="A+"),'СВОД Матрасы'!D26,IF(AND(Категория!$B$1="A"),'СВОД Матрасы'!E26,IF(AND(Категория!$B$1="B"),'СВОД Матрасы'!F26,IF(AND(Категория!$B$1="C"),'СВОД Матрасы'!G26,""))))*(1-Доп.скидка!$B$2)/(IF(AND(Категория!$B$5="с НДС"),1,IF(AND(Категория!$B$5="без НДС"),1.2,"")))</f>
        <v>9856</v>
      </c>
    </row>
    <row r="27" spans="1:11" x14ac:dyDescent="0.25">
      <c r="A27" s="42" t="s">
        <v>66</v>
      </c>
      <c r="B27" s="43" t="s">
        <v>67</v>
      </c>
      <c r="C27" s="43" t="s">
        <v>19</v>
      </c>
      <c r="D27" s="72">
        <v>5462</v>
      </c>
      <c r="E27" s="72">
        <v>5765</v>
      </c>
      <c r="F27" s="72">
        <v>6069</v>
      </c>
      <c r="G27" s="72">
        <v>6676</v>
      </c>
      <c r="H27" s="44">
        <v>12965</v>
      </c>
      <c r="I27" s="73">
        <v>0.16400000000000001</v>
      </c>
      <c r="J27" s="44">
        <f t="shared" si="0"/>
        <v>10838.74</v>
      </c>
      <c r="K27" s="64">
        <f>IF(AND(Категория!$B$1="A+"),'СВОД Матрасы'!D27,IF(AND(Категория!$B$1="A"),'СВОД Матрасы'!E27,IF(AND(Категория!$B$1="B"),'СВОД Матрасы'!F27,IF(AND(Категория!$B$1="C"),'СВОД Матрасы'!G27,""))))*(1-Доп.скидка!$B$2)/(IF(AND(Категория!$B$5="с НДС"),1,IF(AND(Категория!$B$5="без НДС"),1.2,"")))</f>
        <v>5765</v>
      </c>
    </row>
    <row r="28" spans="1:11" x14ac:dyDescent="0.25">
      <c r="A28" s="42" t="s">
        <v>68</v>
      </c>
      <c r="B28" s="43" t="s">
        <v>69</v>
      </c>
      <c r="C28" s="43" t="s">
        <v>19</v>
      </c>
      <c r="D28" s="72">
        <v>5462</v>
      </c>
      <c r="E28" s="72">
        <v>5765</v>
      </c>
      <c r="F28" s="72">
        <v>6069</v>
      </c>
      <c r="G28" s="72">
        <v>6676</v>
      </c>
      <c r="H28" s="44">
        <v>12965</v>
      </c>
      <c r="I28" s="73">
        <v>0.16400000000000001</v>
      </c>
      <c r="J28" s="44">
        <f t="shared" si="0"/>
        <v>10838.74</v>
      </c>
      <c r="K28" s="64">
        <f>IF(AND(Категория!$B$1="A+"),'СВОД Матрасы'!D28,IF(AND(Категория!$B$1="A"),'СВОД Матрасы'!E28,IF(AND(Категория!$B$1="B"),'СВОД Матрасы'!F28,IF(AND(Категория!$B$1="C"),'СВОД Матрасы'!G28,""))))*(1-Доп.скидка!$B$2)/(IF(AND(Категория!$B$5="с НДС"),1,IF(AND(Категория!$B$5="без НДС"),1.2,"")))</f>
        <v>5765</v>
      </c>
    </row>
    <row r="29" spans="1:11" x14ac:dyDescent="0.25">
      <c r="A29" s="42" t="s">
        <v>70</v>
      </c>
      <c r="B29" s="43" t="s">
        <v>71</v>
      </c>
      <c r="C29" s="43" t="s">
        <v>19</v>
      </c>
      <c r="D29" s="72">
        <v>5915</v>
      </c>
      <c r="E29" s="72">
        <v>6243</v>
      </c>
      <c r="F29" s="72">
        <v>6571</v>
      </c>
      <c r="G29" s="72">
        <v>7228</v>
      </c>
      <c r="H29" s="44">
        <v>14046</v>
      </c>
      <c r="I29" s="73">
        <v>0.16400000000000001</v>
      </c>
      <c r="J29" s="44">
        <f t="shared" si="0"/>
        <v>11742.456</v>
      </c>
      <c r="K29" s="64">
        <f>IF(AND(Категория!$B$1="A+"),'СВОД Матрасы'!D29,IF(AND(Категория!$B$1="A"),'СВОД Матрасы'!E29,IF(AND(Категория!$B$1="B"),'СВОД Матрасы'!F29,IF(AND(Категория!$B$1="C"),'СВОД Матрасы'!G29,""))))*(1-Доп.скидка!$B$2)/(IF(AND(Категория!$B$5="с НДС"),1,IF(AND(Категория!$B$5="без НДС"),1.2,"")))</f>
        <v>6243</v>
      </c>
    </row>
    <row r="30" spans="1:11" x14ac:dyDescent="0.25">
      <c r="A30" s="42" t="s">
        <v>72</v>
      </c>
      <c r="B30" s="43" t="s">
        <v>73</v>
      </c>
      <c r="C30" s="43" t="s">
        <v>19</v>
      </c>
      <c r="D30" s="72">
        <v>7720</v>
      </c>
      <c r="E30" s="72">
        <v>8149</v>
      </c>
      <c r="F30" s="72">
        <v>8578</v>
      </c>
      <c r="G30" s="72">
        <v>9436</v>
      </c>
      <c r="H30" s="44">
        <v>18319</v>
      </c>
      <c r="I30" s="73">
        <v>0.16400000000000001</v>
      </c>
      <c r="J30" s="44">
        <f t="shared" si="0"/>
        <v>15314.683999999999</v>
      </c>
      <c r="K30" s="64">
        <f>IF(AND(Категория!$B$1="A+"),'СВОД Матрасы'!D30,IF(AND(Категория!$B$1="A"),'СВОД Матрасы'!E30,IF(AND(Категория!$B$1="B"),'СВОД Матрасы'!F30,IF(AND(Категория!$B$1="C"),'СВОД Матрасы'!G30,""))))*(1-Доп.скидка!$B$2)/(IF(AND(Категория!$B$5="с НДС"),1,IF(AND(Категория!$B$5="без НДС"),1.2,"")))</f>
        <v>8149</v>
      </c>
    </row>
    <row r="31" spans="1:11" x14ac:dyDescent="0.25">
      <c r="A31" s="42" t="s">
        <v>74</v>
      </c>
      <c r="B31" s="43" t="s">
        <v>75</v>
      </c>
      <c r="C31" s="43" t="s">
        <v>19</v>
      </c>
      <c r="D31" s="72">
        <v>8863</v>
      </c>
      <c r="E31" s="72">
        <v>9354</v>
      </c>
      <c r="F31" s="72">
        <v>9847</v>
      </c>
      <c r="G31" s="72">
        <v>10832</v>
      </c>
      <c r="H31" s="44">
        <v>21036</v>
      </c>
      <c r="I31" s="73">
        <v>0.16400000000000001</v>
      </c>
      <c r="J31" s="44">
        <f t="shared" si="0"/>
        <v>17586.095999999998</v>
      </c>
      <c r="K31" s="64">
        <f>IF(AND(Категория!$B$1="A+"),'СВОД Матрасы'!D31,IF(AND(Категория!$B$1="A"),'СВОД Матрасы'!E31,IF(AND(Категория!$B$1="B"),'СВОД Матрасы'!F31,IF(AND(Категория!$B$1="C"),'СВОД Матрасы'!G31,""))))*(1-Доп.скидка!$B$2)/(IF(AND(Категория!$B$5="с НДС"),1,IF(AND(Категория!$B$5="без НДС"),1.2,"")))</f>
        <v>9354</v>
      </c>
    </row>
    <row r="32" spans="1:11" x14ac:dyDescent="0.25">
      <c r="A32" s="42" t="s">
        <v>76</v>
      </c>
      <c r="B32" s="43" t="s">
        <v>77</v>
      </c>
      <c r="C32" s="43" t="s">
        <v>19</v>
      </c>
      <c r="D32" s="72">
        <v>9957</v>
      </c>
      <c r="E32" s="72">
        <v>10511</v>
      </c>
      <c r="F32" s="72">
        <v>11064</v>
      </c>
      <c r="G32" s="72">
        <v>12170</v>
      </c>
      <c r="H32" s="44">
        <v>23658</v>
      </c>
      <c r="I32" s="73">
        <v>0.16400000000000001</v>
      </c>
      <c r="J32" s="44">
        <f t="shared" si="0"/>
        <v>19778.088</v>
      </c>
      <c r="K32" s="64">
        <f>IF(AND(Категория!$B$1="A+"),'СВОД Матрасы'!D32,IF(AND(Категория!$B$1="A"),'СВОД Матрасы'!E32,IF(AND(Категория!$B$1="B"),'СВОД Матрасы'!F32,IF(AND(Категория!$B$1="C"),'СВОД Матрасы'!G32,""))))*(1-Доп.скидка!$B$2)/(IF(AND(Категория!$B$5="с НДС"),1,IF(AND(Категория!$B$5="без НДС"),1.2,"")))</f>
        <v>10511</v>
      </c>
    </row>
    <row r="33" spans="1:11" x14ac:dyDescent="0.25">
      <c r="A33" s="42" t="s">
        <v>78</v>
      </c>
      <c r="B33" s="43" t="s">
        <v>79</v>
      </c>
      <c r="C33" s="43" t="s">
        <v>19</v>
      </c>
      <c r="D33" s="72">
        <v>11157</v>
      </c>
      <c r="E33" s="72">
        <v>11778</v>
      </c>
      <c r="F33" s="72">
        <v>12397</v>
      </c>
      <c r="G33" s="72">
        <v>13637</v>
      </c>
      <c r="H33" s="44">
        <v>26483</v>
      </c>
      <c r="I33" s="73">
        <v>0.16400000000000001</v>
      </c>
      <c r="J33" s="44">
        <f t="shared" si="0"/>
        <v>22139.788</v>
      </c>
      <c r="K33" s="64">
        <f>IF(AND(Категория!$B$1="A+"),'СВОД Матрасы'!D33,IF(AND(Категория!$B$1="A"),'СВОД Матрасы'!E33,IF(AND(Категория!$B$1="B"),'СВОД Матрасы'!F33,IF(AND(Категория!$B$1="C"),'СВОД Матрасы'!G33,""))))*(1-Доп.скидка!$B$2)/(IF(AND(Категория!$B$5="с НДС"),1,IF(AND(Категория!$B$5="без НДС"),1.2,"")))</f>
        <v>11778</v>
      </c>
    </row>
    <row r="34" spans="1:11" x14ac:dyDescent="0.25">
      <c r="A34" s="42" t="s">
        <v>80</v>
      </c>
      <c r="B34" s="43" t="s">
        <v>81</v>
      </c>
      <c r="C34" s="43" t="s">
        <v>19</v>
      </c>
      <c r="D34" s="72">
        <v>12434</v>
      </c>
      <c r="E34" s="72">
        <v>13125</v>
      </c>
      <c r="F34" s="72">
        <v>13816</v>
      </c>
      <c r="G34" s="72">
        <v>15197</v>
      </c>
      <c r="H34" s="44">
        <v>29512</v>
      </c>
      <c r="I34" s="73">
        <v>0.16400000000000001</v>
      </c>
      <c r="J34" s="44">
        <f t="shared" si="0"/>
        <v>24672.031999999999</v>
      </c>
      <c r="K34" s="64">
        <f>IF(AND(Категория!$B$1="A+"),'СВОД Матрасы'!D34,IF(AND(Категория!$B$1="A"),'СВОД Матрасы'!E34,IF(AND(Категория!$B$1="B"),'СВОД Матрасы'!F34,IF(AND(Категория!$B$1="C"),'СВОД Матрасы'!G34,""))))*(1-Доп.скидка!$B$2)/(IF(AND(Категория!$B$5="с НДС"),1,IF(AND(Категория!$B$5="без НДС"),1.2,"")))</f>
        <v>13125</v>
      </c>
    </row>
    <row r="35" spans="1:11" x14ac:dyDescent="0.25">
      <c r="A35" s="42" t="s">
        <v>82</v>
      </c>
      <c r="B35" s="43" t="s">
        <v>83</v>
      </c>
      <c r="C35" s="43" t="s">
        <v>19</v>
      </c>
      <c r="D35" s="76">
        <v>4710</v>
      </c>
      <c r="E35" s="76">
        <v>4855</v>
      </c>
      <c r="F35" s="76">
        <v>4855</v>
      </c>
      <c r="G35" s="76">
        <v>5341</v>
      </c>
      <c r="H35" s="78">
        <v>8878</v>
      </c>
      <c r="I35" s="73">
        <v>0.12</v>
      </c>
      <c r="J35" s="44">
        <f t="shared" si="0"/>
        <v>7812.64</v>
      </c>
      <c r="K35" s="64">
        <f>IF(AND(Категория!$B$1="A+"),'СВОД Матрасы'!D35,IF(AND(Категория!$B$1="A"),'СВОД Матрасы'!E35,IF(AND(Категория!$B$1="B"),'СВОД Матрасы'!F35,IF(AND(Категория!$B$1="C"),'СВОД Матрасы'!G35,""))))*(1-Доп.скидка!$B$2)/(IF(AND(Категория!$B$5="с НДС"),1,IF(AND(Категория!$B$5="без НДС"),1.2,"")))</f>
        <v>4855</v>
      </c>
    </row>
    <row r="36" spans="1:11" x14ac:dyDescent="0.25">
      <c r="A36" s="42" t="s">
        <v>84</v>
      </c>
      <c r="B36" s="43" t="s">
        <v>85</v>
      </c>
      <c r="C36" s="43" t="s">
        <v>19</v>
      </c>
      <c r="D36" s="76">
        <v>4710</v>
      </c>
      <c r="E36" s="76">
        <v>4855</v>
      </c>
      <c r="F36" s="76">
        <v>4855</v>
      </c>
      <c r="G36" s="76">
        <v>5341</v>
      </c>
      <c r="H36" s="78">
        <v>8878</v>
      </c>
      <c r="I36" s="73">
        <v>0.12</v>
      </c>
      <c r="J36" s="44">
        <f t="shared" ref="J36:J73" si="1">H36*(1-I36)</f>
        <v>7812.64</v>
      </c>
      <c r="K36" s="64">
        <f>IF(AND(Категория!$B$1="A+"),'СВОД Матрасы'!D36,IF(AND(Категория!$B$1="A"),'СВОД Матрасы'!E36,IF(AND(Категория!$B$1="B"),'СВОД Матрасы'!F36,IF(AND(Категория!$B$1="C"),'СВОД Матрасы'!G36,""))))*(1-Доп.скидка!$B$2)/(IF(AND(Категория!$B$5="с НДС"),1,IF(AND(Категория!$B$5="без НДС"),1.2,"")))</f>
        <v>4855</v>
      </c>
    </row>
    <row r="37" spans="1:11" x14ac:dyDescent="0.25">
      <c r="A37" s="42" t="s">
        <v>86</v>
      </c>
      <c r="B37" s="43" t="s">
        <v>87</v>
      </c>
      <c r="C37" s="43" t="s">
        <v>19</v>
      </c>
      <c r="D37" s="76">
        <v>5228</v>
      </c>
      <c r="E37" s="76">
        <v>5391</v>
      </c>
      <c r="F37" s="76">
        <v>5391</v>
      </c>
      <c r="G37" s="76">
        <v>5930</v>
      </c>
      <c r="H37" s="78">
        <v>9859</v>
      </c>
      <c r="I37" s="73">
        <v>0.12</v>
      </c>
      <c r="J37" s="44">
        <f t="shared" si="1"/>
        <v>8675.92</v>
      </c>
      <c r="K37" s="64">
        <f>IF(AND(Категория!$B$1="A+"),'СВОД Матрасы'!D37,IF(AND(Категория!$B$1="A"),'СВОД Матрасы'!E37,IF(AND(Категория!$B$1="B"),'СВОД Матрасы'!F37,IF(AND(Категория!$B$1="C"),'СВОД Матрасы'!G37,""))))*(1-Доп.скидка!$B$2)/(IF(AND(Категория!$B$5="с НДС"),1,IF(AND(Категория!$B$5="без НДС"),1.2,"")))</f>
        <v>5391</v>
      </c>
    </row>
    <row r="38" spans="1:11" x14ac:dyDescent="0.25">
      <c r="A38" s="42" t="s">
        <v>88</v>
      </c>
      <c r="B38" s="43" t="s">
        <v>89</v>
      </c>
      <c r="C38" s="43" t="s">
        <v>19</v>
      </c>
      <c r="D38" s="76">
        <v>7357</v>
      </c>
      <c r="E38" s="76">
        <v>7585</v>
      </c>
      <c r="F38" s="76">
        <v>7585</v>
      </c>
      <c r="G38" s="76">
        <v>8341</v>
      </c>
      <c r="H38" s="78">
        <v>13874</v>
      </c>
      <c r="I38" s="73">
        <v>0.12</v>
      </c>
      <c r="J38" s="44">
        <f t="shared" si="1"/>
        <v>12209.12</v>
      </c>
      <c r="K38" s="64">
        <f>IF(AND(Категория!$B$1="A+"),'СВОД Матрасы'!D38,IF(AND(Категория!$B$1="A"),'СВОД Матрасы'!E38,IF(AND(Категория!$B$1="B"),'СВОД Матрасы'!F38,IF(AND(Категория!$B$1="C"),'СВОД Матрасы'!G38,""))))*(1-Доп.скидка!$B$2)/(IF(AND(Категория!$B$5="с НДС"),1,IF(AND(Категория!$B$5="без НДС"),1.2,"")))</f>
        <v>7585</v>
      </c>
    </row>
    <row r="39" spans="1:11" x14ac:dyDescent="0.25">
      <c r="A39" s="42" t="s">
        <v>90</v>
      </c>
      <c r="B39" s="43" t="s">
        <v>91</v>
      </c>
      <c r="C39" s="43" t="s">
        <v>19</v>
      </c>
      <c r="D39" s="76">
        <v>8490</v>
      </c>
      <c r="E39" s="76">
        <v>8752</v>
      </c>
      <c r="F39" s="76">
        <v>8752</v>
      </c>
      <c r="G39" s="76">
        <v>9627</v>
      </c>
      <c r="H39" s="78">
        <v>16007</v>
      </c>
      <c r="I39" s="73">
        <v>0.12</v>
      </c>
      <c r="J39" s="44">
        <f t="shared" si="1"/>
        <v>14086.16</v>
      </c>
      <c r="K39" s="64">
        <f>IF(AND(Категория!$B$1="A+"),'СВОД Матрасы'!D39,IF(AND(Категория!$B$1="A"),'СВОД Матрасы'!E39,IF(AND(Категория!$B$1="B"),'СВОД Матрасы'!F39,IF(AND(Категория!$B$1="C"),'СВОД Матрасы'!G39,""))))*(1-Доп.скидка!$B$2)/(IF(AND(Категория!$B$5="с НДС"),1,IF(AND(Категория!$B$5="без НДС"),1.2,"")))</f>
        <v>8752</v>
      </c>
    </row>
    <row r="40" spans="1:11" x14ac:dyDescent="0.25">
      <c r="A40" s="42" t="s">
        <v>92</v>
      </c>
      <c r="B40" s="43" t="s">
        <v>93</v>
      </c>
      <c r="C40" s="43" t="s">
        <v>19</v>
      </c>
      <c r="D40" s="76">
        <v>8815</v>
      </c>
      <c r="E40" s="76">
        <v>9087</v>
      </c>
      <c r="F40" s="76">
        <v>9087</v>
      </c>
      <c r="G40" s="76">
        <v>9996</v>
      </c>
      <c r="H40" s="78">
        <v>16639</v>
      </c>
      <c r="I40" s="73">
        <v>0.12</v>
      </c>
      <c r="J40" s="44">
        <f t="shared" si="1"/>
        <v>14642.32</v>
      </c>
      <c r="K40" s="64">
        <f>IF(AND(Категория!$B$1="A+"),'СВОД Матрасы'!D40,IF(AND(Категория!$B$1="A"),'СВОД Матрасы'!E40,IF(AND(Категория!$B$1="B"),'СВОД Матрасы'!F40,IF(AND(Категория!$B$1="C"),'СВОД Матрасы'!G40,""))))*(1-Доп.скидка!$B$2)/(IF(AND(Категория!$B$5="с НДС"),1,IF(AND(Категория!$B$5="без НДС"),1.2,"")))</f>
        <v>9087</v>
      </c>
    </row>
    <row r="41" spans="1:11" x14ac:dyDescent="0.25">
      <c r="A41" s="42" t="s">
        <v>94</v>
      </c>
      <c r="B41" s="43" t="s">
        <v>95</v>
      </c>
      <c r="C41" s="43" t="s">
        <v>19</v>
      </c>
      <c r="D41" s="76">
        <v>9898</v>
      </c>
      <c r="E41" s="76">
        <v>10204</v>
      </c>
      <c r="F41" s="76">
        <v>10204</v>
      </c>
      <c r="G41" s="76">
        <v>11224</v>
      </c>
      <c r="H41" s="78">
        <v>18671</v>
      </c>
      <c r="I41" s="73">
        <v>0.12</v>
      </c>
      <c r="J41" s="44">
        <f t="shared" si="1"/>
        <v>16430.48</v>
      </c>
      <c r="K41" s="64">
        <f>IF(AND(Категория!$B$1="A+"),'СВОД Матрасы'!D41,IF(AND(Категория!$B$1="A"),'СВОД Матрасы'!E41,IF(AND(Категория!$B$1="B"),'СВОД Матрасы'!F41,IF(AND(Категория!$B$1="C"),'СВОД Матрасы'!G41,""))))*(1-Доп.скидка!$B$2)/(IF(AND(Категория!$B$5="с НДС"),1,IF(AND(Категория!$B$5="без НДС"),1.2,"")))</f>
        <v>10204</v>
      </c>
    </row>
    <row r="42" spans="1:11" x14ac:dyDescent="0.25">
      <c r="A42" s="42" t="s">
        <v>96</v>
      </c>
      <c r="B42" s="43" t="s">
        <v>97</v>
      </c>
      <c r="C42" s="43" t="s">
        <v>19</v>
      </c>
      <c r="D42" s="76">
        <v>4178</v>
      </c>
      <c r="E42" s="76">
        <v>4267</v>
      </c>
      <c r="F42" s="76">
        <v>4399</v>
      </c>
      <c r="G42" s="76">
        <v>4838</v>
      </c>
      <c r="H42" s="78">
        <v>8494</v>
      </c>
      <c r="I42" s="73">
        <v>0.15</v>
      </c>
      <c r="J42" s="44">
        <f t="shared" si="1"/>
        <v>7219.9</v>
      </c>
      <c r="K42" s="64">
        <f>IF(AND(Категория!$B$1="A+"),'СВОД Матрасы'!D42,IF(AND(Категория!$B$1="A"),'СВОД Матрасы'!E42,IF(AND(Категория!$B$1="B"),'СВОД Матрасы'!F42,IF(AND(Категория!$B$1="C"),'СВОД Матрасы'!G42,""))))*(1-Доп.скидка!$B$2)/(IF(AND(Категория!$B$5="с НДС"),1,IF(AND(Категория!$B$5="без НДС"),1.2,"")))</f>
        <v>4267</v>
      </c>
    </row>
    <row r="43" spans="1:11" x14ac:dyDescent="0.25">
      <c r="A43" s="42" t="s">
        <v>98</v>
      </c>
      <c r="B43" s="43" t="s">
        <v>99</v>
      </c>
      <c r="C43" s="43" t="s">
        <v>19</v>
      </c>
      <c r="D43" s="76">
        <v>4178</v>
      </c>
      <c r="E43" s="76">
        <v>4267</v>
      </c>
      <c r="F43" s="76">
        <v>4399</v>
      </c>
      <c r="G43" s="76">
        <v>4838</v>
      </c>
      <c r="H43" s="78">
        <v>8494</v>
      </c>
      <c r="I43" s="73">
        <v>0.15</v>
      </c>
      <c r="J43" s="44">
        <f t="shared" si="1"/>
        <v>7219.9</v>
      </c>
      <c r="K43" s="64">
        <f>IF(AND(Категория!$B$1="A+"),'СВОД Матрасы'!D43,IF(AND(Категория!$B$1="A"),'СВОД Матрасы'!E43,IF(AND(Категория!$B$1="B"),'СВОД Матрасы'!F43,IF(AND(Категория!$B$1="C"),'СВОД Матрасы'!G43,""))))*(1-Доп.скидка!$B$2)/(IF(AND(Категория!$B$5="с НДС"),1,IF(AND(Категория!$B$5="без НДС"),1.2,"")))</f>
        <v>4267</v>
      </c>
    </row>
    <row r="44" spans="1:11" x14ac:dyDescent="0.25">
      <c r="A44" s="42" t="s">
        <v>100</v>
      </c>
      <c r="B44" s="43" t="s">
        <v>101</v>
      </c>
      <c r="C44" s="43" t="s">
        <v>19</v>
      </c>
      <c r="D44" s="76">
        <v>4621</v>
      </c>
      <c r="E44" s="76">
        <v>4718</v>
      </c>
      <c r="F44" s="76">
        <v>4864</v>
      </c>
      <c r="G44" s="76">
        <v>5352</v>
      </c>
      <c r="H44" s="78">
        <v>9394</v>
      </c>
      <c r="I44" s="73">
        <v>0.15</v>
      </c>
      <c r="J44" s="44">
        <f t="shared" si="1"/>
        <v>7984.9</v>
      </c>
      <c r="K44" s="64">
        <f>IF(AND(Категория!$B$1="A+"),'СВОД Матрасы'!D44,IF(AND(Категория!$B$1="A"),'СВОД Матрасы'!E44,IF(AND(Категория!$B$1="B"),'СВОД Матрасы'!F44,IF(AND(Категория!$B$1="C"),'СВОД Матрасы'!G44,""))))*(1-Доп.скидка!$B$2)/(IF(AND(Категория!$B$5="с НДС"),1,IF(AND(Категория!$B$5="без НДС"),1.2,"")))</f>
        <v>4718</v>
      </c>
    </row>
    <row r="45" spans="1:11" x14ac:dyDescent="0.25">
      <c r="A45" s="42" t="s">
        <v>102</v>
      </c>
      <c r="B45" s="43" t="s">
        <v>103</v>
      </c>
      <c r="C45" s="43" t="s">
        <v>19</v>
      </c>
      <c r="D45" s="76">
        <v>6301</v>
      </c>
      <c r="E45" s="76">
        <v>6434</v>
      </c>
      <c r="F45" s="76">
        <v>6632</v>
      </c>
      <c r="G45" s="76">
        <v>7296</v>
      </c>
      <c r="H45" s="78">
        <v>12808</v>
      </c>
      <c r="I45" s="73">
        <v>0.15</v>
      </c>
      <c r="J45" s="44">
        <f t="shared" si="1"/>
        <v>10886.8</v>
      </c>
      <c r="K45" s="64">
        <f>IF(AND(Категория!$B$1="A+"),'СВОД Матрасы'!D45,IF(AND(Категория!$B$1="A"),'СВОД Матрасы'!E45,IF(AND(Категория!$B$1="B"),'СВОД Матрасы'!F45,IF(AND(Категория!$B$1="C"),'СВОД Матрасы'!G45,""))))*(1-Доп.скидка!$B$2)/(IF(AND(Категория!$B$5="с НДС"),1,IF(AND(Категория!$B$5="без НДС"),1.2,"")))</f>
        <v>6434</v>
      </c>
    </row>
    <row r="46" spans="1:11" x14ac:dyDescent="0.25">
      <c r="A46" s="42" t="s">
        <v>104</v>
      </c>
      <c r="B46" s="43" t="s">
        <v>105</v>
      </c>
      <c r="C46" s="43" t="s">
        <v>19</v>
      </c>
      <c r="D46" s="76">
        <v>6917</v>
      </c>
      <c r="E46" s="76">
        <v>7062</v>
      </c>
      <c r="F46" s="76">
        <v>7281</v>
      </c>
      <c r="G46" s="76">
        <v>8010</v>
      </c>
      <c r="H46" s="78">
        <v>14075</v>
      </c>
      <c r="I46" s="73">
        <v>0.15</v>
      </c>
      <c r="J46" s="44">
        <f t="shared" si="1"/>
        <v>11963.75</v>
      </c>
      <c r="K46" s="64">
        <f>IF(AND(Категория!$B$1="A+"),'СВОД Матрасы'!D46,IF(AND(Категория!$B$1="A"),'СВОД Матрасы'!E46,IF(AND(Категория!$B$1="B"),'СВОД Матрасы'!F46,IF(AND(Категория!$B$1="C"),'СВОД Матрасы'!G46,""))))*(1-Доп.скидка!$B$2)/(IF(AND(Категория!$B$5="с НДС"),1,IF(AND(Категория!$B$5="без НДС"),1.2,"")))</f>
        <v>7062</v>
      </c>
    </row>
    <row r="47" spans="1:11" x14ac:dyDescent="0.25">
      <c r="A47" s="42" t="s">
        <v>106</v>
      </c>
      <c r="B47" s="43" t="s">
        <v>107</v>
      </c>
      <c r="C47" s="43" t="s">
        <v>19</v>
      </c>
      <c r="D47" s="76">
        <v>7799</v>
      </c>
      <c r="E47" s="76">
        <v>7962</v>
      </c>
      <c r="F47" s="76">
        <v>8208</v>
      </c>
      <c r="G47" s="76">
        <v>9028</v>
      </c>
      <c r="H47" s="78">
        <v>15822</v>
      </c>
      <c r="I47" s="73">
        <v>0.15</v>
      </c>
      <c r="J47" s="44">
        <f t="shared" si="1"/>
        <v>13448.699999999999</v>
      </c>
      <c r="K47" s="64">
        <f>IF(AND(Категория!$B$1="A+"),'СВОД Матрасы'!D47,IF(AND(Категория!$B$1="A"),'СВОД Матрасы'!E47,IF(AND(Категория!$B$1="B"),'СВОД Матрасы'!F47,IF(AND(Категория!$B$1="C"),'СВОД Матрасы'!G47,""))))*(1-Доп.скидка!$B$2)/(IF(AND(Категория!$B$5="с НДС"),1,IF(AND(Категория!$B$5="без НДС"),1.2,"")))</f>
        <v>7962</v>
      </c>
    </row>
    <row r="48" spans="1:11" x14ac:dyDescent="0.25">
      <c r="A48" s="42" t="s">
        <v>108</v>
      </c>
      <c r="B48" s="43" t="s">
        <v>109</v>
      </c>
      <c r="C48" s="43" t="s">
        <v>19</v>
      </c>
      <c r="D48" s="76">
        <v>8756</v>
      </c>
      <c r="E48" s="76">
        <v>8940</v>
      </c>
      <c r="F48" s="76">
        <v>9217</v>
      </c>
      <c r="G48" s="76">
        <v>10140</v>
      </c>
      <c r="H48" s="78">
        <v>17805</v>
      </c>
      <c r="I48" s="73">
        <v>0.15</v>
      </c>
      <c r="J48" s="44">
        <f t="shared" si="1"/>
        <v>15134.25</v>
      </c>
      <c r="K48" s="64">
        <f>IF(AND(Категория!$B$1="A+"),'СВОД Матрасы'!D48,IF(AND(Категория!$B$1="A"),'СВОД Матрасы'!E48,IF(AND(Категория!$B$1="B"),'СВОД Матрасы'!F48,IF(AND(Категория!$B$1="C"),'СВОД Матрасы'!G48,""))))*(1-Доп.скидка!$B$2)/(IF(AND(Категория!$B$5="с НДС"),1,IF(AND(Категория!$B$5="без НДС"),1.2,"")))</f>
        <v>8940</v>
      </c>
    </row>
    <row r="49" spans="1:11" x14ac:dyDescent="0.25">
      <c r="A49" s="42" t="s">
        <v>110</v>
      </c>
      <c r="B49" s="43" t="s">
        <v>111</v>
      </c>
      <c r="C49" s="43" t="s">
        <v>19</v>
      </c>
      <c r="D49" s="76">
        <v>9744</v>
      </c>
      <c r="E49" s="76">
        <v>9950</v>
      </c>
      <c r="F49" s="76">
        <v>10258</v>
      </c>
      <c r="G49" s="76">
        <v>11284</v>
      </c>
      <c r="H49" s="78">
        <v>22502</v>
      </c>
      <c r="I49" s="73">
        <v>0.15</v>
      </c>
      <c r="J49" s="44">
        <f t="shared" si="1"/>
        <v>19126.7</v>
      </c>
      <c r="K49" s="64">
        <f>IF(AND(Категория!$B$1="A+"),'СВОД Матрасы'!D49,IF(AND(Категория!$B$1="A"),'СВОД Матрасы'!E49,IF(AND(Категория!$B$1="B"),'СВОД Матрасы'!F49,IF(AND(Категория!$B$1="C"),'СВОД Матрасы'!G49,""))))*(1-Доп.скидка!$B$2)/(IF(AND(Категория!$B$5="с НДС"),1,IF(AND(Категория!$B$5="без НДС"),1.2,"")))</f>
        <v>9950</v>
      </c>
    </row>
    <row r="50" spans="1:11" x14ac:dyDescent="0.25">
      <c r="A50" s="42" t="s">
        <v>112</v>
      </c>
      <c r="B50" s="43" t="s">
        <v>113</v>
      </c>
      <c r="C50" s="43" t="s">
        <v>19</v>
      </c>
      <c r="D50" s="76">
        <v>4501</v>
      </c>
      <c r="E50" s="76">
        <v>4597</v>
      </c>
      <c r="F50" s="76">
        <v>4739</v>
      </c>
      <c r="G50" s="76">
        <v>5212</v>
      </c>
      <c r="H50" s="44">
        <v>9450</v>
      </c>
      <c r="I50" s="77">
        <v>0.08</v>
      </c>
      <c r="J50" s="44">
        <f t="shared" si="1"/>
        <v>8694</v>
      </c>
      <c r="K50" s="64">
        <f>IF(AND(Категория!$B$1="A+"),'СВОД Матрасы'!D50,IF(AND(Категория!$B$1="A"),'СВОД Матрасы'!E50,IF(AND(Категория!$B$1="B"),'СВОД Матрасы'!F50,IF(AND(Категория!$B$1="C"),'СВОД Матрасы'!G50,""))))*(1-Доп.скидка!$B$2)/(IF(AND(Категория!$B$5="с НДС"),1,IF(AND(Категория!$B$5="без НДС"),1.2,"")))</f>
        <v>4597</v>
      </c>
    </row>
    <row r="51" spans="1:11" x14ac:dyDescent="0.25">
      <c r="A51" s="42" t="s">
        <v>114</v>
      </c>
      <c r="B51" s="43" t="s">
        <v>115</v>
      </c>
      <c r="C51" s="43" t="s">
        <v>19</v>
      </c>
      <c r="D51" s="76">
        <v>4501</v>
      </c>
      <c r="E51" s="76">
        <v>4597</v>
      </c>
      <c r="F51" s="76">
        <v>4739</v>
      </c>
      <c r="G51" s="76">
        <v>5212</v>
      </c>
      <c r="H51" s="44">
        <v>9450</v>
      </c>
      <c r="I51" s="77">
        <v>0.08</v>
      </c>
      <c r="J51" s="44">
        <f t="shared" si="1"/>
        <v>8694</v>
      </c>
      <c r="K51" s="64">
        <f>IF(AND(Категория!$B$1="A+"),'СВОД Матрасы'!D51,IF(AND(Категория!$B$1="A"),'СВОД Матрасы'!E51,IF(AND(Категория!$B$1="B"),'СВОД Матрасы'!F51,IF(AND(Категория!$B$1="C"),'СВОД Матрасы'!G51,""))))*(1-Доп.скидка!$B$2)/(IF(AND(Категория!$B$5="с НДС"),1,IF(AND(Категория!$B$5="без НДС"),1.2,"")))</f>
        <v>4597</v>
      </c>
    </row>
    <row r="52" spans="1:11" x14ac:dyDescent="0.25">
      <c r="A52" s="42" t="s">
        <v>116</v>
      </c>
      <c r="B52" s="43" t="s">
        <v>117</v>
      </c>
      <c r="C52" s="43" t="s">
        <v>19</v>
      </c>
      <c r="D52" s="76">
        <v>5047</v>
      </c>
      <c r="E52" s="76">
        <v>5154</v>
      </c>
      <c r="F52" s="76">
        <v>5313</v>
      </c>
      <c r="G52" s="76">
        <v>5844</v>
      </c>
      <c r="H52" s="44">
        <v>10599</v>
      </c>
      <c r="I52" s="77">
        <v>0.08</v>
      </c>
      <c r="J52" s="44">
        <f t="shared" si="1"/>
        <v>9751.08</v>
      </c>
      <c r="K52" s="64">
        <f>IF(AND(Категория!$B$1="A+"),'СВОД Матрасы'!D52,IF(AND(Категория!$B$1="A"),'СВОД Матрасы'!E52,IF(AND(Категория!$B$1="B"),'СВОД Матрасы'!F52,IF(AND(Категория!$B$1="C"),'СВОД Матрасы'!G52,""))))*(1-Доп.скидка!$B$2)/(IF(AND(Категория!$B$5="с НДС"),1,IF(AND(Категория!$B$5="без НДС"),1.2,"")))</f>
        <v>5154</v>
      </c>
    </row>
    <row r="53" spans="1:11" x14ac:dyDescent="0.25">
      <c r="A53" s="42" t="s">
        <v>118</v>
      </c>
      <c r="B53" s="43" t="s">
        <v>119</v>
      </c>
      <c r="C53" s="43" t="s">
        <v>19</v>
      </c>
      <c r="D53" s="76">
        <v>6698</v>
      </c>
      <c r="E53" s="76">
        <v>6838</v>
      </c>
      <c r="F53" s="76">
        <v>7050</v>
      </c>
      <c r="G53" s="76">
        <v>7755</v>
      </c>
      <c r="H53" s="44">
        <v>14060</v>
      </c>
      <c r="I53" s="77">
        <v>0.08</v>
      </c>
      <c r="J53" s="44">
        <f t="shared" si="1"/>
        <v>12935.2</v>
      </c>
      <c r="K53" s="64">
        <f>IF(AND(Категория!$B$1="A+"),'СВОД Матрасы'!D53,IF(AND(Категория!$B$1="A"),'СВОД Матрасы'!E53,IF(AND(Категория!$B$1="B"),'СВОД Матрасы'!F53,IF(AND(Категория!$B$1="C"),'СВОД Матрасы'!G53,""))))*(1-Доп.скидка!$B$2)/(IF(AND(Категория!$B$5="с НДС"),1,IF(AND(Категория!$B$5="без НДС"),1.2,"")))</f>
        <v>6838</v>
      </c>
    </row>
    <row r="54" spans="1:11" x14ac:dyDescent="0.25">
      <c r="A54" s="42" t="s">
        <v>120</v>
      </c>
      <c r="B54" s="43" t="s">
        <v>121</v>
      </c>
      <c r="C54" s="43" t="s">
        <v>19</v>
      </c>
      <c r="D54" s="76">
        <v>7649</v>
      </c>
      <c r="E54" s="76">
        <v>7811</v>
      </c>
      <c r="F54" s="76">
        <v>8053</v>
      </c>
      <c r="G54" s="76">
        <v>8856</v>
      </c>
      <c r="H54" s="44">
        <v>16061</v>
      </c>
      <c r="I54" s="77">
        <v>0.08</v>
      </c>
      <c r="J54" s="44">
        <f t="shared" si="1"/>
        <v>14776.12</v>
      </c>
      <c r="K54" s="64">
        <f>IF(AND(Категория!$B$1="A+"),'СВОД Матрасы'!D54,IF(AND(Категория!$B$1="A"),'СВОД Матрасы'!E54,IF(AND(Категория!$B$1="B"),'СВОД Матрасы'!F54,IF(AND(Категория!$B$1="C"),'СВОД Матрасы'!G54,""))))*(1-Доп.скидка!$B$2)/(IF(AND(Категория!$B$5="с НДС"),1,IF(AND(Категория!$B$5="без НДС"),1.2,"")))</f>
        <v>7811</v>
      </c>
    </row>
    <row r="55" spans="1:11" x14ac:dyDescent="0.25">
      <c r="A55" s="42" t="s">
        <v>122</v>
      </c>
      <c r="B55" s="43" t="s">
        <v>123</v>
      </c>
      <c r="C55" s="43" t="s">
        <v>19</v>
      </c>
      <c r="D55" s="76">
        <v>8702</v>
      </c>
      <c r="E55" s="76">
        <v>8886</v>
      </c>
      <c r="F55" s="76">
        <v>9161</v>
      </c>
      <c r="G55" s="76">
        <v>10077</v>
      </c>
      <c r="H55" s="44">
        <v>18251</v>
      </c>
      <c r="I55" s="77">
        <v>0.08</v>
      </c>
      <c r="J55" s="44">
        <f t="shared" si="1"/>
        <v>16790.920000000002</v>
      </c>
      <c r="K55" s="64">
        <f>IF(AND(Категория!$B$1="A+"),'СВОД Матрасы'!D55,IF(AND(Категория!$B$1="A"),'СВОД Матрасы'!E55,IF(AND(Категория!$B$1="B"),'СВОД Матрасы'!F55,IF(AND(Категория!$B$1="C"),'СВОД Матрасы'!G55,""))))*(1-Доп.скидка!$B$2)/(IF(AND(Категория!$B$5="с НДС"),1,IF(AND(Категория!$B$5="без НДС"),1.2,"")))</f>
        <v>8886</v>
      </c>
    </row>
    <row r="56" spans="1:11" x14ac:dyDescent="0.25">
      <c r="A56" s="42" t="s">
        <v>124</v>
      </c>
      <c r="B56" s="43" t="s">
        <v>125</v>
      </c>
      <c r="C56" s="43" t="s">
        <v>19</v>
      </c>
      <c r="D56" s="76">
        <v>9676</v>
      </c>
      <c r="E56" s="76">
        <v>9878</v>
      </c>
      <c r="F56" s="76">
        <v>10185</v>
      </c>
      <c r="G56" s="76">
        <v>11204</v>
      </c>
      <c r="H56" s="44">
        <v>20305</v>
      </c>
      <c r="I56" s="77">
        <v>0.08</v>
      </c>
      <c r="J56" s="44">
        <f t="shared" si="1"/>
        <v>18680.600000000002</v>
      </c>
      <c r="K56" s="64">
        <f>IF(AND(Категория!$B$1="A+"),'СВОД Матрасы'!D56,IF(AND(Категория!$B$1="A"),'СВОД Матрасы'!E56,IF(AND(Категория!$B$1="B"),'СВОД Матрасы'!F56,IF(AND(Категория!$B$1="C"),'СВОД Матрасы'!G56,""))))*(1-Доп.скидка!$B$2)/(IF(AND(Категория!$B$5="с НДС"),1,IF(AND(Категория!$B$5="без НДС"),1.2,"")))</f>
        <v>9878</v>
      </c>
    </row>
    <row r="57" spans="1:11" x14ac:dyDescent="0.25">
      <c r="A57" s="42" t="s">
        <v>126</v>
      </c>
      <c r="B57" s="43" t="s">
        <v>127</v>
      </c>
      <c r="C57" s="43" t="s">
        <v>19</v>
      </c>
      <c r="D57" s="76">
        <v>10792</v>
      </c>
      <c r="E57" s="76">
        <v>11019</v>
      </c>
      <c r="F57" s="76">
        <v>11360</v>
      </c>
      <c r="G57" s="76">
        <v>12496</v>
      </c>
      <c r="H57" s="44">
        <v>22645</v>
      </c>
      <c r="I57" s="77">
        <v>0.08</v>
      </c>
      <c r="J57" s="44">
        <f t="shared" si="1"/>
        <v>20833.400000000001</v>
      </c>
      <c r="K57" s="64">
        <f>IF(AND(Категория!$B$1="A+"),'СВОД Матрасы'!D57,IF(AND(Категория!$B$1="A"),'СВОД Матрасы'!E57,IF(AND(Категория!$B$1="B"),'СВОД Матрасы'!F57,IF(AND(Категория!$B$1="C"),'СВОД Матрасы'!G57,""))))*(1-Доп.скидка!$B$2)/(IF(AND(Категория!$B$5="с НДС"),1,IF(AND(Категория!$B$5="без НДС"),1.2,"")))</f>
        <v>11019</v>
      </c>
    </row>
    <row r="58" spans="1:11" x14ac:dyDescent="0.25">
      <c r="A58" s="42" t="s">
        <v>128</v>
      </c>
      <c r="B58" s="43" t="s">
        <v>129</v>
      </c>
      <c r="C58" s="43" t="s">
        <v>19</v>
      </c>
      <c r="D58" s="76">
        <v>5625</v>
      </c>
      <c r="E58" s="76">
        <v>5744</v>
      </c>
      <c r="F58" s="76">
        <v>5921</v>
      </c>
      <c r="G58" s="76">
        <v>6514</v>
      </c>
      <c r="H58" s="44">
        <v>11559</v>
      </c>
      <c r="I58" s="77">
        <v>0.08</v>
      </c>
      <c r="J58" s="44">
        <f t="shared" si="1"/>
        <v>10634.28</v>
      </c>
      <c r="K58" s="64">
        <f>IF(AND(Категория!$B$1="A+"),'СВОД Матрасы'!D58,IF(AND(Категория!$B$1="A"),'СВОД Матрасы'!E58,IF(AND(Категория!$B$1="B"),'СВОД Матрасы'!F58,IF(AND(Категория!$B$1="C"),'СВОД Матрасы'!G58,""))))*(1-Доп.скидка!$B$2)/(IF(AND(Категория!$B$5="с НДС"),1,IF(AND(Категория!$B$5="без НДС"),1.2,"")))</f>
        <v>5744</v>
      </c>
    </row>
    <row r="59" spans="1:11" x14ac:dyDescent="0.25">
      <c r="A59" s="42" t="s">
        <v>130</v>
      </c>
      <c r="B59" s="43" t="s">
        <v>131</v>
      </c>
      <c r="C59" s="43" t="s">
        <v>19</v>
      </c>
      <c r="D59" s="76">
        <v>5625</v>
      </c>
      <c r="E59" s="76">
        <v>5744</v>
      </c>
      <c r="F59" s="76">
        <v>5921</v>
      </c>
      <c r="G59" s="76">
        <v>6514</v>
      </c>
      <c r="H59" s="44">
        <v>11559</v>
      </c>
      <c r="I59" s="77">
        <v>0.08</v>
      </c>
      <c r="J59" s="44">
        <f t="shared" si="1"/>
        <v>10634.28</v>
      </c>
      <c r="K59" s="64">
        <f>IF(AND(Категория!$B$1="A+"),'СВОД Матрасы'!D59,IF(AND(Категория!$B$1="A"),'СВОД Матрасы'!E59,IF(AND(Категория!$B$1="B"),'СВОД Матрасы'!F59,IF(AND(Категория!$B$1="C"),'СВОД Матрасы'!G59,""))))*(1-Доп.скидка!$B$2)/(IF(AND(Категория!$B$5="с НДС"),1,IF(AND(Категория!$B$5="без НДС"),1.2,"")))</f>
        <v>5744</v>
      </c>
    </row>
    <row r="60" spans="1:11" x14ac:dyDescent="0.25">
      <c r="A60" s="42" t="s">
        <v>132</v>
      </c>
      <c r="B60" s="43" t="s">
        <v>133</v>
      </c>
      <c r="C60" s="43" t="s">
        <v>19</v>
      </c>
      <c r="D60" s="76">
        <v>6114</v>
      </c>
      <c r="E60" s="76">
        <v>6243</v>
      </c>
      <c r="F60" s="76">
        <v>6436</v>
      </c>
      <c r="G60" s="76">
        <v>7080</v>
      </c>
      <c r="H60" s="44">
        <v>12572</v>
      </c>
      <c r="I60" s="77">
        <v>0.08</v>
      </c>
      <c r="J60" s="44">
        <f t="shared" si="1"/>
        <v>11566.24</v>
      </c>
      <c r="K60" s="64">
        <f>IF(AND(Категория!$B$1="A+"),'СВОД Матрасы'!D60,IF(AND(Категория!$B$1="A"),'СВОД Матрасы'!E60,IF(AND(Категория!$B$1="B"),'СВОД Матрасы'!F60,IF(AND(Категория!$B$1="C"),'СВОД Матрасы'!G60,""))))*(1-Доп.скидка!$B$2)/(IF(AND(Категория!$B$5="с НДС"),1,IF(AND(Категория!$B$5="без НДС"),1.2,"")))</f>
        <v>6243</v>
      </c>
    </row>
    <row r="61" spans="1:11" x14ac:dyDescent="0.25">
      <c r="A61" s="42" t="s">
        <v>134</v>
      </c>
      <c r="B61" s="43" t="s">
        <v>135</v>
      </c>
      <c r="C61" s="43" t="s">
        <v>19</v>
      </c>
      <c r="D61" s="76">
        <v>7989</v>
      </c>
      <c r="E61" s="76">
        <v>8158</v>
      </c>
      <c r="F61" s="76">
        <v>8411</v>
      </c>
      <c r="G61" s="76">
        <v>9254</v>
      </c>
      <c r="H61" s="44">
        <v>16425</v>
      </c>
      <c r="I61" s="77">
        <v>0.08</v>
      </c>
      <c r="J61" s="44">
        <f t="shared" si="1"/>
        <v>15111</v>
      </c>
      <c r="K61" s="64">
        <f>IF(AND(Категория!$B$1="A+"),'СВОД Матрасы'!D61,IF(AND(Категория!$B$1="A"),'СВОД Матрасы'!E61,IF(AND(Категория!$B$1="B"),'СВОД Матрасы'!F61,IF(AND(Категория!$B$1="C"),'СВОД Матрасы'!G61,""))))*(1-Доп.скидка!$B$2)/(IF(AND(Категория!$B$5="с НДС"),1,IF(AND(Категория!$B$5="без НДС"),1.2,"")))</f>
        <v>8158</v>
      </c>
    </row>
    <row r="62" spans="1:11" x14ac:dyDescent="0.25">
      <c r="A62" s="42" t="s">
        <v>136</v>
      </c>
      <c r="B62" s="43" t="s">
        <v>137</v>
      </c>
      <c r="C62" s="43" t="s">
        <v>19</v>
      </c>
      <c r="D62" s="76">
        <v>9055</v>
      </c>
      <c r="E62" s="76">
        <v>9247</v>
      </c>
      <c r="F62" s="76">
        <v>9533</v>
      </c>
      <c r="G62" s="76">
        <v>10487</v>
      </c>
      <c r="H62" s="44">
        <v>18616</v>
      </c>
      <c r="I62" s="77">
        <v>0.08</v>
      </c>
      <c r="J62" s="44">
        <f t="shared" si="1"/>
        <v>17126.72</v>
      </c>
      <c r="K62" s="64">
        <f>IF(AND(Категория!$B$1="A+"),'СВОД Матрасы'!D62,IF(AND(Категория!$B$1="A"),'СВОД Матрасы'!E62,IF(AND(Категория!$B$1="B"),'СВОД Матрасы'!F62,IF(AND(Категория!$B$1="C"),'СВОД Матрасы'!G62,""))))*(1-Доп.скидка!$B$2)/(IF(AND(Категория!$B$5="с НДС"),1,IF(AND(Категория!$B$5="без НДС"),1.2,"")))</f>
        <v>9247</v>
      </c>
    </row>
    <row r="63" spans="1:11" x14ac:dyDescent="0.25">
      <c r="A63" s="42" t="s">
        <v>138</v>
      </c>
      <c r="B63" s="43" t="s">
        <v>139</v>
      </c>
      <c r="C63" s="43" t="s">
        <v>19</v>
      </c>
      <c r="D63" s="76">
        <v>10195</v>
      </c>
      <c r="E63" s="76">
        <v>10408</v>
      </c>
      <c r="F63" s="76">
        <v>10731</v>
      </c>
      <c r="G63" s="76">
        <v>11804</v>
      </c>
      <c r="H63" s="44">
        <v>20954</v>
      </c>
      <c r="I63" s="77">
        <v>0.08</v>
      </c>
      <c r="J63" s="44">
        <f t="shared" si="1"/>
        <v>19277.68</v>
      </c>
      <c r="K63" s="64">
        <f>IF(AND(Категория!$B$1="A+"),'СВОД Матрасы'!D63,IF(AND(Категория!$B$1="A"),'СВОД Матрасы'!E63,IF(AND(Категория!$B$1="B"),'СВОД Матрасы'!F63,IF(AND(Категория!$B$1="C"),'СВОД Матрасы'!G63,""))))*(1-Доп.скидка!$B$2)/(IF(AND(Категория!$B$5="с НДС"),1,IF(AND(Категория!$B$5="без НДС"),1.2,"")))</f>
        <v>10408</v>
      </c>
    </row>
    <row r="64" spans="1:11" x14ac:dyDescent="0.25">
      <c r="A64" s="42" t="s">
        <v>140</v>
      </c>
      <c r="B64" s="43" t="s">
        <v>141</v>
      </c>
      <c r="C64" s="43" t="s">
        <v>19</v>
      </c>
      <c r="D64" s="76">
        <v>11485</v>
      </c>
      <c r="E64" s="76">
        <v>11727</v>
      </c>
      <c r="F64" s="76">
        <v>12090</v>
      </c>
      <c r="G64" s="76">
        <v>13299</v>
      </c>
      <c r="H64" s="44">
        <v>23603</v>
      </c>
      <c r="I64" s="77">
        <v>0.08</v>
      </c>
      <c r="J64" s="44">
        <f t="shared" si="1"/>
        <v>21714.760000000002</v>
      </c>
      <c r="K64" s="64">
        <f>IF(AND(Категория!$B$1="A+"),'СВОД Матрасы'!D64,IF(AND(Категория!$B$1="A"),'СВОД Матрасы'!E64,IF(AND(Категория!$B$1="B"),'СВОД Матрасы'!F64,IF(AND(Категория!$B$1="C"),'СВОД Матрасы'!G64,""))))*(1-Доп.скидка!$B$2)/(IF(AND(Категория!$B$5="с НДС"),1,IF(AND(Категория!$B$5="без НДС"),1.2,"")))</f>
        <v>11727</v>
      </c>
    </row>
    <row r="65" spans="1:11" x14ac:dyDescent="0.25">
      <c r="A65" s="42" t="s">
        <v>142</v>
      </c>
      <c r="B65" s="43" t="s">
        <v>143</v>
      </c>
      <c r="C65" s="43" t="s">
        <v>19</v>
      </c>
      <c r="D65" s="76">
        <v>12796</v>
      </c>
      <c r="E65" s="76">
        <v>13066</v>
      </c>
      <c r="F65" s="76">
        <v>13470</v>
      </c>
      <c r="G65" s="76">
        <v>14817</v>
      </c>
      <c r="H65" s="44">
        <v>26295</v>
      </c>
      <c r="I65" s="77">
        <v>0.08</v>
      </c>
      <c r="J65" s="44">
        <f t="shared" si="1"/>
        <v>24191.4</v>
      </c>
      <c r="K65" s="64">
        <f>IF(AND(Категория!$B$1="A+"),'СВОД Матрасы'!D65,IF(AND(Категория!$B$1="A"),'СВОД Матрасы'!E65,IF(AND(Категория!$B$1="B"),'СВОД Матрасы'!F65,IF(AND(Категория!$B$1="C"),'СВОД Матрасы'!G65,""))))*(1-Доп.скидка!$B$2)/(IF(AND(Категория!$B$5="с НДС"),1,IF(AND(Категория!$B$5="без НДС"),1.2,"")))</f>
        <v>13066</v>
      </c>
    </row>
    <row r="66" spans="1:11" x14ac:dyDescent="0.25">
      <c r="A66" s="42" t="s">
        <v>144</v>
      </c>
      <c r="B66" s="43" t="s">
        <v>145</v>
      </c>
      <c r="C66" s="43" t="s">
        <v>19</v>
      </c>
      <c r="D66" s="76">
        <v>6497</v>
      </c>
      <c r="E66" s="76">
        <v>6859</v>
      </c>
      <c r="F66" s="76">
        <v>7219</v>
      </c>
      <c r="G66" s="76">
        <v>7940</v>
      </c>
      <c r="H66" s="44">
        <v>14465</v>
      </c>
      <c r="I66" s="77">
        <v>0.08</v>
      </c>
      <c r="J66" s="44">
        <f t="shared" si="1"/>
        <v>13307.800000000001</v>
      </c>
      <c r="K66" s="64">
        <f>IF(AND(Категория!$B$1="A+"),'СВОД Матрасы'!D66,IF(AND(Категория!$B$1="A"),'СВОД Матрасы'!E66,IF(AND(Категория!$B$1="B"),'СВОД Матрасы'!F66,IF(AND(Категория!$B$1="C"),'СВОД Матрасы'!G66,""))))*(1-Доп.скидка!$B$2)/(IF(AND(Категория!$B$5="с НДС"),1,IF(AND(Категория!$B$5="без НДС"),1.2,"")))</f>
        <v>6859</v>
      </c>
    </row>
    <row r="67" spans="1:11" x14ac:dyDescent="0.25">
      <c r="A67" s="42" t="s">
        <v>146</v>
      </c>
      <c r="B67" s="43" t="s">
        <v>147</v>
      </c>
      <c r="C67" s="43" t="s">
        <v>19</v>
      </c>
      <c r="D67" s="76">
        <v>6497</v>
      </c>
      <c r="E67" s="76">
        <v>6859</v>
      </c>
      <c r="F67" s="76">
        <v>7219</v>
      </c>
      <c r="G67" s="76">
        <v>7940</v>
      </c>
      <c r="H67" s="44">
        <v>14465</v>
      </c>
      <c r="I67" s="77">
        <v>0.08</v>
      </c>
      <c r="J67" s="44">
        <f t="shared" si="1"/>
        <v>13307.800000000001</v>
      </c>
      <c r="K67" s="64">
        <f>IF(AND(Категория!$B$1="A+"),'СВОД Матрасы'!D67,IF(AND(Категория!$B$1="A"),'СВОД Матрасы'!E67,IF(AND(Категория!$B$1="B"),'СВОД Матрасы'!F67,IF(AND(Категория!$B$1="C"),'СВОД Матрасы'!G67,""))))*(1-Доп.скидка!$B$2)/(IF(AND(Категория!$B$5="с НДС"),1,IF(AND(Категория!$B$5="без НДС"),1.2,"")))</f>
        <v>6859</v>
      </c>
    </row>
    <row r="68" spans="1:11" x14ac:dyDescent="0.25">
      <c r="A68" s="42" t="s">
        <v>148</v>
      </c>
      <c r="B68" s="43" t="s">
        <v>149</v>
      </c>
      <c r="C68" s="43" t="s">
        <v>19</v>
      </c>
      <c r="D68" s="76">
        <v>7038</v>
      </c>
      <c r="E68" s="76">
        <v>7428</v>
      </c>
      <c r="F68" s="76">
        <v>7819</v>
      </c>
      <c r="G68" s="76">
        <v>8602</v>
      </c>
      <c r="H68" s="44">
        <v>15668</v>
      </c>
      <c r="I68" s="77">
        <v>0.08</v>
      </c>
      <c r="J68" s="44">
        <f t="shared" si="1"/>
        <v>14414.560000000001</v>
      </c>
      <c r="K68" s="64">
        <f>IF(AND(Категория!$B$1="A+"),'СВОД Матрасы'!D68,IF(AND(Категория!$B$1="A"),'СВОД Матрасы'!E68,IF(AND(Категория!$B$1="B"),'СВОД Матрасы'!F68,IF(AND(Категория!$B$1="C"),'СВОД Матрасы'!G68,""))))*(1-Доп.скидка!$B$2)/(IF(AND(Категория!$B$5="с НДС"),1,IF(AND(Категория!$B$5="без НДС"),1.2,"")))</f>
        <v>7428</v>
      </c>
    </row>
    <row r="69" spans="1:11" x14ac:dyDescent="0.25">
      <c r="A69" s="42" t="s">
        <v>150</v>
      </c>
      <c r="B69" s="43" t="s">
        <v>151</v>
      </c>
      <c r="C69" s="43" t="s">
        <v>19</v>
      </c>
      <c r="D69" s="76">
        <v>9182</v>
      </c>
      <c r="E69" s="76">
        <v>9691</v>
      </c>
      <c r="F69" s="76">
        <v>10201</v>
      </c>
      <c r="G69" s="76">
        <v>11221</v>
      </c>
      <c r="H69" s="44">
        <v>20440</v>
      </c>
      <c r="I69" s="77">
        <v>0.08</v>
      </c>
      <c r="J69" s="44">
        <f t="shared" si="1"/>
        <v>18804.8</v>
      </c>
      <c r="K69" s="64">
        <f>IF(AND(Категория!$B$1="A+"),'СВОД Матрасы'!D69,IF(AND(Категория!$B$1="A"),'СВОД Матрасы'!E69,IF(AND(Категория!$B$1="B"),'СВОД Матрасы'!F69,IF(AND(Категория!$B$1="C"),'СВОД Матрасы'!G69,""))))*(1-Доп.скидка!$B$2)/(IF(AND(Категория!$B$5="с НДС"),1,IF(AND(Категория!$B$5="без НДС"),1.2,"")))</f>
        <v>9691</v>
      </c>
    </row>
    <row r="70" spans="1:11" x14ac:dyDescent="0.25">
      <c r="A70" s="42" t="s">
        <v>152</v>
      </c>
      <c r="B70" s="43" t="s">
        <v>153</v>
      </c>
      <c r="C70" s="43" t="s">
        <v>19</v>
      </c>
      <c r="D70" s="76">
        <v>10395</v>
      </c>
      <c r="E70" s="76">
        <v>10973</v>
      </c>
      <c r="F70" s="76">
        <v>11550</v>
      </c>
      <c r="G70" s="76">
        <v>12705</v>
      </c>
      <c r="H70" s="44">
        <v>23144</v>
      </c>
      <c r="I70" s="77">
        <v>0.08</v>
      </c>
      <c r="J70" s="44">
        <f t="shared" si="1"/>
        <v>21292.48</v>
      </c>
      <c r="K70" s="64">
        <f>IF(AND(Категория!$B$1="A+"),'СВОД Матрасы'!D70,IF(AND(Категория!$B$1="A"),'СВОД Матрасы'!E70,IF(AND(Категория!$B$1="B"),'СВОД Матрасы'!F70,IF(AND(Категория!$B$1="C"),'СВОД Матрасы'!G70,""))))*(1-Доп.скидка!$B$2)/(IF(AND(Категория!$B$5="с НДС"),1,IF(AND(Категория!$B$5="без НДС"),1.2,"")))</f>
        <v>10973</v>
      </c>
    </row>
    <row r="71" spans="1:11" x14ac:dyDescent="0.25">
      <c r="A71" s="42" t="s">
        <v>154</v>
      </c>
      <c r="B71" s="43" t="s">
        <v>155</v>
      </c>
      <c r="C71" s="43" t="s">
        <v>19</v>
      </c>
      <c r="D71" s="76">
        <v>11660</v>
      </c>
      <c r="E71" s="76">
        <v>12308</v>
      </c>
      <c r="F71" s="76">
        <v>12956</v>
      </c>
      <c r="G71" s="76">
        <v>14252</v>
      </c>
      <c r="H71" s="44">
        <v>25956</v>
      </c>
      <c r="I71" s="77">
        <v>0.08</v>
      </c>
      <c r="J71" s="44">
        <f t="shared" si="1"/>
        <v>23879.52</v>
      </c>
      <c r="K71" s="64">
        <f>IF(AND(Категория!$B$1="A+"),'СВОД Матрасы'!D71,IF(AND(Категория!$B$1="A"),'СВОД Матрасы'!E71,IF(AND(Категория!$B$1="B"),'СВОД Матрасы'!F71,IF(AND(Категория!$B$1="C"),'СВОД Матрасы'!G71,""))))*(1-Доп.скидка!$B$2)/(IF(AND(Категория!$B$5="с НДС"),1,IF(AND(Категория!$B$5="без НДС"),1.2,"")))</f>
        <v>12308</v>
      </c>
    </row>
    <row r="72" spans="1:11" x14ac:dyDescent="0.25">
      <c r="A72" s="42" t="s">
        <v>156</v>
      </c>
      <c r="B72" s="43" t="s">
        <v>157</v>
      </c>
      <c r="C72" s="43" t="s">
        <v>19</v>
      </c>
      <c r="D72" s="76">
        <v>13166</v>
      </c>
      <c r="E72" s="76">
        <v>13899</v>
      </c>
      <c r="F72" s="76">
        <v>14629</v>
      </c>
      <c r="G72" s="76">
        <v>16092</v>
      </c>
      <c r="H72" s="44">
        <v>29323</v>
      </c>
      <c r="I72" s="77">
        <v>0.08</v>
      </c>
      <c r="J72" s="44">
        <f t="shared" si="1"/>
        <v>26977.16</v>
      </c>
      <c r="K72" s="64">
        <f>IF(AND(Категория!$B$1="A+"),'СВОД Матрасы'!D72,IF(AND(Категория!$B$1="A"),'СВОД Матрасы'!E72,IF(AND(Категория!$B$1="B"),'СВОД Матрасы'!F72,IF(AND(Категория!$B$1="C"),'СВОД Матрасы'!G72,""))))*(1-Доп.скидка!$B$2)/(IF(AND(Категория!$B$5="с НДС"),1,IF(AND(Категория!$B$5="без НДС"),1.2,"")))</f>
        <v>13899</v>
      </c>
    </row>
    <row r="73" spans="1:11" x14ac:dyDescent="0.25">
      <c r="A73" s="42" t="s">
        <v>158</v>
      </c>
      <c r="B73" s="43" t="s">
        <v>159</v>
      </c>
      <c r="C73" s="43" t="s">
        <v>19</v>
      </c>
      <c r="D73" s="76">
        <v>14684</v>
      </c>
      <c r="E73" s="76">
        <v>15499</v>
      </c>
      <c r="F73" s="76">
        <v>16314</v>
      </c>
      <c r="G73" s="76">
        <v>17947</v>
      </c>
      <c r="H73" s="44">
        <v>32703</v>
      </c>
      <c r="I73" s="77">
        <v>0.08</v>
      </c>
      <c r="J73" s="44">
        <f t="shared" si="1"/>
        <v>30086.760000000002</v>
      </c>
      <c r="K73" s="64">
        <f>IF(AND(Категория!$B$1="A+"),'СВОД Матрасы'!D73,IF(AND(Категория!$B$1="A"),'СВОД Матрасы'!E73,IF(AND(Категория!$B$1="B"),'СВОД Матрасы'!F73,IF(AND(Категория!$B$1="C"),'СВОД Матрасы'!G73,""))))*(1-Доп.скидка!$B$2)/(IF(AND(Категория!$B$5="с НДС"),1,IF(AND(Категория!$B$5="без НДС"),1.2,"")))</f>
        <v>15499</v>
      </c>
    </row>
    <row r="74" spans="1:11" x14ac:dyDescent="0.25">
      <c r="A74" s="42" t="s">
        <v>130</v>
      </c>
      <c r="B74" s="43" t="s">
        <v>209</v>
      </c>
      <c r="C74" s="43" t="s">
        <v>19</v>
      </c>
      <c r="D74" s="76">
        <v>5625</v>
      </c>
      <c r="E74" s="76">
        <v>5744</v>
      </c>
      <c r="F74" s="76">
        <v>5921</v>
      </c>
      <c r="G74" s="76">
        <v>6514</v>
      </c>
      <c r="H74" s="44">
        <v>11559</v>
      </c>
      <c r="I74" s="77">
        <v>0.08</v>
      </c>
      <c r="J74" s="44">
        <f t="shared" ref="J74:J89" si="2">H74*(1-I74)</f>
        <v>10634.28</v>
      </c>
      <c r="K74" s="64">
        <f>IF(AND(Категория!$B$1="A+"),'СВОД Матрасы'!D74,IF(AND(Категория!$B$1="A"),'СВОД Матрасы'!E74,IF(AND(Категория!$B$1="B"),'СВОД Матрасы'!F74,IF(AND(Категория!$B$1="C"),'СВОД Матрасы'!G74,""))))*(1-Доп.скидка!$B$2)/(IF(AND(Категория!$B$5="с НДС"),1,IF(AND(Категория!$B$5="без НДС"),1.2,"")))</f>
        <v>5744</v>
      </c>
    </row>
    <row r="75" spans="1:11" x14ac:dyDescent="0.25">
      <c r="A75" s="42" t="s">
        <v>130</v>
      </c>
      <c r="B75" s="43" t="s">
        <v>202</v>
      </c>
      <c r="C75" s="43" t="s">
        <v>19</v>
      </c>
      <c r="D75" s="76">
        <v>5625</v>
      </c>
      <c r="E75" s="76">
        <v>5744</v>
      </c>
      <c r="F75" s="76">
        <v>5921</v>
      </c>
      <c r="G75" s="76">
        <v>6514</v>
      </c>
      <c r="H75" s="44">
        <v>11559</v>
      </c>
      <c r="I75" s="77">
        <v>0.08</v>
      </c>
      <c r="J75" s="44">
        <f t="shared" si="2"/>
        <v>10634.28</v>
      </c>
      <c r="K75" s="64">
        <f>IF(AND(Категория!$B$1="A+"),'СВОД Матрасы'!D75,IF(AND(Категория!$B$1="A"),'СВОД Матрасы'!E75,IF(AND(Категория!$B$1="B"),'СВОД Матрасы'!F75,IF(AND(Категория!$B$1="C"),'СВОД Матрасы'!G75,""))))*(1-Доп.скидка!$B$2)/(IF(AND(Категория!$B$5="с НДС"),1,IF(AND(Категория!$B$5="без НДС"),1.2,"")))</f>
        <v>5744</v>
      </c>
    </row>
    <row r="76" spans="1:11" x14ac:dyDescent="0.25">
      <c r="A76" s="42" t="s">
        <v>132</v>
      </c>
      <c r="B76" s="43" t="s">
        <v>203</v>
      </c>
      <c r="C76" s="43" t="s">
        <v>19</v>
      </c>
      <c r="D76" s="76">
        <v>6114</v>
      </c>
      <c r="E76" s="76">
        <v>6243</v>
      </c>
      <c r="F76" s="76">
        <v>6436</v>
      </c>
      <c r="G76" s="76">
        <v>7080</v>
      </c>
      <c r="H76" s="44">
        <v>12572</v>
      </c>
      <c r="I76" s="77">
        <v>0.08</v>
      </c>
      <c r="J76" s="44">
        <f t="shared" si="2"/>
        <v>11566.24</v>
      </c>
      <c r="K76" s="64">
        <f>IF(AND(Категория!$B$1="A+"),'СВОД Матрасы'!D76,IF(AND(Категория!$B$1="A"),'СВОД Матрасы'!E76,IF(AND(Категория!$B$1="B"),'СВОД Матрасы'!F76,IF(AND(Категория!$B$1="C"),'СВОД Матрасы'!G76,""))))*(1-Доп.скидка!$B$2)/(IF(AND(Категория!$B$5="с НДС"),1,IF(AND(Категория!$B$5="без НДС"),1.2,"")))</f>
        <v>6243</v>
      </c>
    </row>
    <row r="77" spans="1:11" x14ac:dyDescent="0.25">
      <c r="A77" s="42" t="s">
        <v>134</v>
      </c>
      <c r="B77" s="43" t="s">
        <v>204</v>
      </c>
      <c r="C77" s="43" t="s">
        <v>19</v>
      </c>
      <c r="D77" s="76">
        <v>7989</v>
      </c>
      <c r="E77" s="76">
        <v>8158</v>
      </c>
      <c r="F77" s="76">
        <v>8411</v>
      </c>
      <c r="G77" s="76">
        <v>9254</v>
      </c>
      <c r="H77" s="44">
        <v>16425</v>
      </c>
      <c r="I77" s="77">
        <v>0.08</v>
      </c>
      <c r="J77" s="44">
        <f t="shared" si="2"/>
        <v>15111</v>
      </c>
      <c r="K77" s="64">
        <f>IF(AND(Категория!$B$1="A+"),'СВОД Матрасы'!D77,IF(AND(Категория!$B$1="A"),'СВОД Матрасы'!E77,IF(AND(Категория!$B$1="B"),'СВОД Матрасы'!F77,IF(AND(Категория!$B$1="C"),'СВОД Матрасы'!G77,""))))*(1-Доп.скидка!$B$2)/(IF(AND(Категория!$B$5="с НДС"),1,IF(AND(Категория!$B$5="без НДС"),1.2,"")))</f>
        <v>8158</v>
      </c>
    </row>
    <row r="78" spans="1:11" x14ac:dyDescent="0.25">
      <c r="A78" s="42" t="s">
        <v>136</v>
      </c>
      <c r="B78" s="43" t="s">
        <v>205</v>
      </c>
      <c r="C78" s="43" t="s">
        <v>19</v>
      </c>
      <c r="D78" s="76">
        <v>9055</v>
      </c>
      <c r="E78" s="76">
        <v>9247</v>
      </c>
      <c r="F78" s="76">
        <v>9533</v>
      </c>
      <c r="G78" s="76">
        <v>10487</v>
      </c>
      <c r="H78" s="44">
        <v>18616</v>
      </c>
      <c r="I78" s="77">
        <v>0.08</v>
      </c>
      <c r="J78" s="44">
        <f t="shared" si="2"/>
        <v>17126.72</v>
      </c>
      <c r="K78" s="64">
        <f>IF(AND(Категория!$B$1="A+"),'СВОД Матрасы'!D78,IF(AND(Категория!$B$1="A"),'СВОД Матрасы'!E78,IF(AND(Категория!$B$1="B"),'СВОД Матрасы'!F78,IF(AND(Категория!$B$1="C"),'СВОД Матрасы'!G78,""))))*(1-Доп.скидка!$B$2)/(IF(AND(Категория!$B$5="с НДС"),1,IF(AND(Категория!$B$5="без НДС"),1.2,"")))</f>
        <v>9247</v>
      </c>
    </row>
    <row r="79" spans="1:11" x14ac:dyDescent="0.25">
      <c r="A79" s="42" t="s">
        <v>138</v>
      </c>
      <c r="B79" s="43" t="s">
        <v>206</v>
      </c>
      <c r="C79" s="43" t="s">
        <v>19</v>
      </c>
      <c r="D79" s="76">
        <v>10195</v>
      </c>
      <c r="E79" s="76">
        <v>10408</v>
      </c>
      <c r="F79" s="76">
        <v>10731</v>
      </c>
      <c r="G79" s="76">
        <v>11804</v>
      </c>
      <c r="H79" s="44">
        <v>20954</v>
      </c>
      <c r="I79" s="77">
        <v>0.08</v>
      </c>
      <c r="J79" s="44">
        <f t="shared" si="2"/>
        <v>19277.68</v>
      </c>
      <c r="K79" s="64">
        <f>IF(AND(Категория!$B$1="A+"),'СВОД Матрасы'!D79,IF(AND(Категория!$B$1="A"),'СВОД Матрасы'!E79,IF(AND(Категория!$B$1="B"),'СВОД Матрасы'!F79,IF(AND(Категория!$B$1="C"),'СВОД Матрасы'!G79,""))))*(1-Доп.скидка!$B$2)/(IF(AND(Категория!$B$5="с НДС"),1,IF(AND(Категория!$B$5="без НДС"),1.2,"")))</f>
        <v>10408</v>
      </c>
    </row>
    <row r="80" spans="1:11" x14ac:dyDescent="0.25">
      <c r="A80" s="42" t="s">
        <v>140</v>
      </c>
      <c r="B80" s="43" t="s">
        <v>207</v>
      </c>
      <c r="C80" s="43" t="s">
        <v>19</v>
      </c>
      <c r="D80" s="76">
        <v>11485</v>
      </c>
      <c r="E80" s="76">
        <v>11727</v>
      </c>
      <c r="F80" s="76">
        <v>12090</v>
      </c>
      <c r="G80" s="76">
        <v>13299</v>
      </c>
      <c r="H80" s="44">
        <v>23603</v>
      </c>
      <c r="I80" s="77">
        <v>0.08</v>
      </c>
      <c r="J80" s="44">
        <f t="shared" si="2"/>
        <v>21714.760000000002</v>
      </c>
      <c r="K80" s="64">
        <f>IF(AND(Категория!$B$1="A+"),'СВОД Матрасы'!D80,IF(AND(Категория!$B$1="A"),'СВОД Матрасы'!E80,IF(AND(Категория!$B$1="B"),'СВОД Матрасы'!F80,IF(AND(Категория!$B$1="C"),'СВОД Матрасы'!G80,""))))*(1-Доп.скидка!$B$2)/(IF(AND(Категория!$B$5="с НДС"),1,IF(AND(Категория!$B$5="без НДС"),1.2,"")))</f>
        <v>11727</v>
      </c>
    </row>
    <row r="81" spans="1:11" x14ac:dyDescent="0.25">
      <c r="A81" s="42" t="s">
        <v>142</v>
      </c>
      <c r="B81" s="43" t="s">
        <v>208</v>
      </c>
      <c r="C81" s="43" t="s">
        <v>19</v>
      </c>
      <c r="D81" s="76">
        <v>12796</v>
      </c>
      <c r="E81" s="76">
        <v>13066</v>
      </c>
      <c r="F81" s="76">
        <v>13470</v>
      </c>
      <c r="G81" s="76">
        <v>14817</v>
      </c>
      <c r="H81" s="44">
        <v>26295</v>
      </c>
      <c r="I81" s="77">
        <v>0.08</v>
      </c>
      <c r="J81" s="44">
        <f t="shared" si="2"/>
        <v>24191.4</v>
      </c>
      <c r="K81" s="64">
        <f>IF(AND(Категория!$B$1="A+"),'СВОД Матрасы'!D81,IF(AND(Категория!$B$1="A"),'СВОД Матрасы'!E81,IF(AND(Категория!$B$1="B"),'СВОД Матрасы'!F81,IF(AND(Категория!$B$1="C"),'СВОД Матрасы'!G81,""))))*(1-Доп.скидка!$B$2)/(IF(AND(Категория!$B$5="с НДС"),1,IF(AND(Категория!$B$5="без НДС"),1.2,"")))</f>
        <v>13066</v>
      </c>
    </row>
    <row r="82" spans="1:11" x14ac:dyDescent="0.25">
      <c r="A82" s="42" t="s">
        <v>146</v>
      </c>
      <c r="B82" s="43" t="s">
        <v>210</v>
      </c>
      <c r="C82" s="43" t="s">
        <v>19</v>
      </c>
      <c r="D82" s="76">
        <v>6497</v>
      </c>
      <c r="E82" s="76">
        <v>6859</v>
      </c>
      <c r="F82" s="76">
        <v>7219</v>
      </c>
      <c r="G82" s="76">
        <v>7940</v>
      </c>
      <c r="H82" s="44">
        <v>14465</v>
      </c>
      <c r="I82" s="77">
        <v>0.08</v>
      </c>
      <c r="J82" s="44">
        <f t="shared" si="2"/>
        <v>13307.800000000001</v>
      </c>
      <c r="K82" s="64">
        <f>IF(AND(Категория!$B$1="A+"),'СВОД Матрасы'!D82,IF(AND(Категория!$B$1="A"),'СВОД Матрасы'!E82,IF(AND(Категория!$B$1="B"),'СВОД Матрасы'!F82,IF(AND(Категория!$B$1="C"),'СВОД Матрасы'!G82,""))))*(1-Доп.скидка!$B$2)/(IF(AND(Категория!$B$5="с НДС"),1,IF(AND(Категория!$B$5="без НДС"),1.2,"")))</f>
        <v>6859</v>
      </c>
    </row>
    <row r="83" spans="1:11" x14ac:dyDescent="0.25">
      <c r="A83" s="42" t="s">
        <v>146</v>
      </c>
      <c r="B83" s="43" t="s">
        <v>195</v>
      </c>
      <c r="C83" s="43" t="s">
        <v>19</v>
      </c>
      <c r="D83" s="76">
        <v>6497</v>
      </c>
      <c r="E83" s="76">
        <v>6859</v>
      </c>
      <c r="F83" s="76">
        <v>7219</v>
      </c>
      <c r="G83" s="76">
        <v>7940</v>
      </c>
      <c r="H83" s="44">
        <v>14465</v>
      </c>
      <c r="I83" s="77">
        <v>0.08</v>
      </c>
      <c r="J83" s="44">
        <f t="shared" si="2"/>
        <v>13307.800000000001</v>
      </c>
      <c r="K83" s="64">
        <f>IF(AND(Категория!$B$1="A+"),'СВОД Матрасы'!D83,IF(AND(Категория!$B$1="A"),'СВОД Матрасы'!E83,IF(AND(Категория!$B$1="B"),'СВОД Матрасы'!F83,IF(AND(Категория!$B$1="C"),'СВОД Матрасы'!G83,""))))*(1-Доп.скидка!$B$2)/(IF(AND(Категория!$B$5="с НДС"),1,IF(AND(Категория!$B$5="без НДС"),1.2,"")))</f>
        <v>6859</v>
      </c>
    </row>
    <row r="84" spans="1:11" x14ac:dyDescent="0.25">
      <c r="A84" s="42" t="s">
        <v>148</v>
      </c>
      <c r="B84" s="43" t="s">
        <v>196</v>
      </c>
      <c r="C84" s="43" t="s">
        <v>19</v>
      </c>
      <c r="D84" s="76">
        <v>7038</v>
      </c>
      <c r="E84" s="76">
        <v>7428</v>
      </c>
      <c r="F84" s="76">
        <v>7819</v>
      </c>
      <c r="G84" s="76">
        <v>8602</v>
      </c>
      <c r="H84" s="44">
        <v>15668</v>
      </c>
      <c r="I84" s="77">
        <v>0.08</v>
      </c>
      <c r="J84" s="44">
        <f t="shared" si="2"/>
        <v>14414.560000000001</v>
      </c>
      <c r="K84" s="64">
        <f>IF(AND(Категория!$B$1="A+"),'СВОД Матрасы'!D84,IF(AND(Категория!$B$1="A"),'СВОД Матрасы'!E84,IF(AND(Категория!$B$1="B"),'СВОД Матрасы'!F84,IF(AND(Категория!$B$1="C"),'СВОД Матрасы'!G84,""))))*(1-Доп.скидка!$B$2)/(IF(AND(Категория!$B$5="с НДС"),1,IF(AND(Категория!$B$5="без НДС"),1.2,"")))</f>
        <v>7428</v>
      </c>
    </row>
    <row r="85" spans="1:11" x14ac:dyDescent="0.25">
      <c r="A85" s="42" t="s">
        <v>150</v>
      </c>
      <c r="B85" s="43" t="s">
        <v>197</v>
      </c>
      <c r="C85" s="43" t="s">
        <v>19</v>
      </c>
      <c r="D85" s="76">
        <v>9182</v>
      </c>
      <c r="E85" s="76">
        <v>9691</v>
      </c>
      <c r="F85" s="76">
        <v>10201</v>
      </c>
      <c r="G85" s="76">
        <v>11221</v>
      </c>
      <c r="H85" s="44">
        <v>20440</v>
      </c>
      <c r="I85" s="77">
        <v>0.08</v>
      </c>
      <c r="J85" s="44">
        <f t="shared" si="2"/>
        <v>18804.8</v>
      </c>
      <c r="K85" s="64">
        <f>IF(AND(Категория!$B$1="A+"),'СВОД Матрасы'!D85,IF(AND(Категория!$B$1="A"),'СВОД Матрасы'!E85,IF(AND(Категория!$B$1="B"),'СВОД Матрасы'!F85,IF(AND(Категория!$B$1="C"),'СВОД Матрасы'!G85,""))))*(1-Доп.скидка!$B$2)/(IF(AND(Категория!$B$5="с НДС"),1,IF(AND(Категория!$B$5="без НДС"),1.2,"")))</f>
        <v>9691</v>
      </c>
    </row>
    <row r="86" spans="1:11" x14ac:dyDescent="0.25">
      <c r="A86" s="42" t="s">
        <v>152</v>
      </c>
      <c r="B86" s="43" t="s">
        <v>198</v>
      </c>
      <c r="C86" s="43" t="s">
        <v>19</v>
      </c>
      <c r="D86" s="76">
        <v>10395</v>
      </c>
      <c r="E86" s="76">
        <v>10973</v>
      </c>
      <c r="F86" s="76">
        <v>11550</v>
      </c>
      <c r="G86" s="76">
        <v>12705</v>
      </c>
      <c r="H86" s="44">
        <v>23144</v>
      </c>
      <c r="I86" s="77">
        <v>0.08</v>
      </c>
      <c r="J86" s="44">
        <f t="shared" si="2"/>
        <v>21292.48</v>
      </c>
      <c r="K86" s="64">
        <f>IF(AND(Категория!$B$1="A+"),'СВОД Матрасы'!D86,IF(AND(Категория!$B$1="A"),'СВОД Матрасы'!E86,IF(AND(Категория!$B$1="B"),'СВОД Матрасы'!F86,IF(AND(Категория!$B$1="C"),'СВОД Матрасы'!G86,""))))*(1-Доп.скидка!$B$2)/(IF(AND(Категория!$B$5="с НДС"),1,IF(AND(Категория!$B$5="без НДС"),1.2,"")))</f>
        <v>10973</v>
      </c>
    </row>
    <row r="87" spans="1:11" x14ac:dyDescent="0.25">
      <c r="A87" s="42" t="s">
        <v>154</v>
      </c>
      <c r="B87" s="43" t="s">
        <v>199</v>
      </c>
      <c r="C87" s="43" t="s">
        <v>19</v>
      </c>
      <c r="D87" s="76">
        <v>11660</v>
      </c>
      <c r="E87" s="76">
        <v>12308</v>
      </c>
      <c r="F87" s="76">
        <v>12956</v>
      </c>
      <c r="G87" s="76">
        <v>14252</v>
      </c>
      <c r="H87" s="44">
        <v>25956</v>
      </c>
      <c r="I87" s="77">
        <v>0.08</v>
      </c>
      <c r="J87" s="44">
        <f t="shared" si="2"/>
        <v>23879.52</v>
      </c>
      <c r="K87" s="64">
        <f>IF(AND(Категория!$B$1="A+"),'СВОД Матрасы'!D87,IF(AND(Категория!$B$1="A"),'СВОД Матрасы'!E87,IF(AND(Категория!$B$1="B"),'СВОД Матрасы'!F87,IF(AND(Категория!$B$1="C"),'СВОД Матрасы'!G87,""))))*(1-Доп.скидка!$B$2)/(IF(AND(Категория!$B$5="с НДС"),1,IF(AND(Категория!$B$5="без НДС"),1.2,"")))</f>
        <v>12308</v>
      </c>
    </row>
    <row r="88" spans="1:11" x14ac:dyDescent="0.25">
      <c r="A88" s="42" t="s">
        <v>156</v>
      </c>
      <c r="B88" s="43" t="s">
        <v>200</v>
      </c>
      <c r="C88" s="43" t="s">
        <v>19</v>
      </c>
      <c r="D88" s="76">
        <v>13166</v>
      </c>
      <c r="E88" s="76">
        <v>13899</v>
      </c>
      <c r="F88" s="76">
        <v>14629</v>
      </c>
      <c r="G88" s="76">
        <v>16092</v>
      </c>
      <c r="H88" s="44">
        <v>29323</v>
      </c>
      <c r="I88" s="77">
        <v>0.08</v>
      </c>
      <c r="J88" s="44">
        <f t="shared" si="2"/>
        <v>26977.16</v>
      </c>
      <c r="K88" s="64">
        <f>IF(AND(Категория!$B$1="A+"),'СВОД Матрасы'!D88,IF(AND(Категория!$B$1="A"),'СВОД Матрасы'!E88,IF(AND(Категория!$B$1="B"),'СВОД Матрасы'!F88,IF(AND(Категория!$B$1="C"),'СВОД Матрасы'!G88,""))))*(1-Доп.скидка!$B$2)/(IF(AND(Категория!$B$5="с НДС"),1,IF(AND(Категория!$B$5="без НДС"),1.2,"")))</f>
        <v>13899</v>
      </c>
    </row>
    <row r="89" spans="1:11" x14ac:dyDescent="0.25">
      <c r="A89" s="42" t="s">
        <v>158</v>
      </c>
      <c r="B89" s="43" t="s">
        <v>201</v>
      </c>
      <c r="C89" s="43" t="s">
        <v>19</v>
      </c>
      <c r="D89" s="76">
        <v>14684</v>
      </c>
      <c r="E89" s="76">
        <v>15499</v>
      </c>
      <c r="F89" s="76">
        <v>16314</v>
      </c>
      <c r="G89" s="76">
        <v>17947</v>
      </c>
      <c r="H89" s="44">
        <v>32703</v>
      </c>
      <c r="I89" s="77">
        <v>0.08</v>
      </c>
      <c r="J89" s="44">
        <f t="shared" si="2"/>
        <v>30086.760000000002</v>
      </c>
      <c r="K89" s="64">
        <f>IF(AND(Категория!$B$1="A+"),'СВОД Матрасы'!D89,IF(AND(Категория!$B$1="A"),'СВОД Матрасы'!E89,IF(AND(Категория!$B$1="B"),'СВОД Матрасы'!F89,IF(AND(Категория!$B$1="C"),'СВОД Матрасы'!G89,""))))*(1-Доп.скидка!$B$2)/(IF(AND(Категория!$B$5="с НДС"),1,IF(AND(Категория!$B$5="без НДС"),1.2,"")))</f>
        <v>15499</v>
      </c>
    </row>
  </sheetData>
  <mergeCells count="2">
    <mergeCell ref="D1:G1"/>
    <mergeCell ref="H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O106"/>
  <sheetViews>
    <sheetView tabSelected="1" view="pageBreakPreview" zoomScaleNormal="100" zoomScaleSheetLayoutView="100" workbookViewId="0">
      <selection activeCell="K4" sqref="K4"/>
    </sheetView>
  </sheetViews>
  <sheetFormatPr defaultColWidth="9.140625" defaultRowHeight="15.75" x14ac:dyDescent="0.25"/>
  <cols>
    <col min="1" max="1" width="51.5703125" style="2" customWidth="1"/>
    <col min="2" max="2" width="46.7109375" style="2" customWidth="1"/>
    <col min="3" max="3" width="37.7109375" style="49" customWidth="1"/>
    <col min="4" max="4" width="5.7109375" style="2" customWidth="1"/>
    <col min="5" max="5" width="10" style="2" customWidth="1"/>
    <col min="6" max="6" width="16.7109375" style="5" customWidth="1"/>
    <col min="7" max="7" width="13.42578125" style="4" customWidth="1"/>
    <col min="8" max="8" width="16.28515625" style="3" bestFit="1" customWidth="1"/>
    <col min="9" max="9" width="16.5703125" style="3" customWidth="1"/>
    <col min="10" max="16384" width="9.140625" style="1"/>
  </cols>
  <sheetData>
    <row r="1" spans="1:15" ht="16.5" thickBot="1" x14ac:dyDescent="0.3">
      <c r="A1" s="30" t="s">
        <v>214</v>
      </c>
      <c r="B1" s="29"/>
      <c r="C1" s="47"/>
      <c r="D1" s="29"/>
      <c r="E1" s="29"/>
      <c r="G1" s="28"/>
      <c r="H1" s="27"/>
      <c r="I1" s="27"/>
    </row>
    <row r="2" spans="1:15" ht="55.9" customHeight="1" thickBot="1" x14ac:dyDescent="0.3">
      <c r="A2" s="92" t="s">
        <v>215</v>
      </c>
      <c r="B2" s="93"/>
      <c r="C2" s="93"/>
      <c r="D2" s="93"/>
      <c r="E2" s="93"/>
      <c r="F2" s="93"/>
      <c r="G2" s="93"/>
      <c r="H2" s="93"/>
      <c r="I2" s="93"/>
    </row>
    <row r="3" spans="1:15" ht="29.25" customHeight="1" thickBot="1" x14ac:dyDescent="0.3">
      <c r="A3" s="46" t="s">
        <v>161</v>
      </c>
      <c r="B3" s="60" t="s">
        <v>162</v>
      </c>
      <c r="C3" s="61"/>
      <c r="D3" s="61"/>
      <c r="E3" s="61"/>
      <c r="F3" s="108" t="s">
        <v>176</v>
      </c>
      <c r="G3" s="108"/>
      <c r="H3" s="108"/>
      <c r="I3" s="108"/>
    </row>
    <row r="4" spans="1:15" ht="53.45" customHeight="1" thickBot="1" x14ac:dyDescent="0.3">
      <c r="A4" s="79" t="s">
        <v>224</v>
      </c>
      <c r="B4" s="22" t="s">
        <v>6</v>
      </c>
      <c r="C4" s="45" t="s">
        <v>160</v>
      </c>
      <c r="D4" s="84" t="s">
        <v>5</v>
      </c>
      <c r="E4" s="85"/>
      <c r="F4" s="21" t="s">
        <v>4</v>
      </c>
      <c r="G4" s="20" t="s">
        <v>3</v>
      </c>
      <c r="H4" s="19" t="s">
        <v>2</v>
      </c>
      <c r="I4" s="18" t="s">
        <v>1</v>
      </c>
      <c r="O4" s="107"/>
    </row>
    <row r="5" spans="1:15" ht="22.9" customHeight="1" x14ac:dyDescent="0.25">
      <c r="A5" s="17"/>
      <c r="B5" s="86" t="s">
        <v>167</v>
      </c>
      <c r="C5" s="48" t="s">
        <v>51</v>
      </c>
      <c r="D5" s="89" t="s">
        <v>0</v>
      </c>
      <c r="E5" s="12">
        <v>70</v>
      </c>
      <c r="F5" s="11">
        <f>'СВОД Матрасы'!H19</f>
        <v>7412</v>
      </c>
      <c r="G5" s="10">
        <f>'СВОД Матрасы'!I19</f>
        <v>0.12</v>
      </c>
      <c r="H5" s="101">
        <f>'СВОД Матрасы'!J19</f>
        <v>6522.56</v>
      </c>
      <c r="I5" s="95">
        <v>4773.375</v>
      </c>
    </row>
    <row r="6" spans="1:15" ht="22.9" customHeight="1" x14ac:dyDescent="0.25">
      <c r="A6" s="17"/>
      <c r="B6" s="87"/>
      <c r="C6" s="48" t="s">
        <v>53</v>
      </c>
      <c r="D6" s="90"/>
      <c r="E6" s="12">
        <v>80</v>
      </c>
      <c r="F6" s="11">
        <f>'СВОД Матрасы'!H20</f>
        <v>7412</v>
      </c>
      <c r="G6" s="10">
        <f>'СВОД Матрасы'!I20</f>
        <v>0.12</v>
      </c>
      <c r="H6" s="102">
        <f>'СВОД Матрасы'!J20</f>
        <v>6522.56</v>
      </c>
      <c r="I6" s="95">
        <v>4773.375</v>
      </c>
    </row>
    <row r="7" spans="1:15" ht="22.9" customHeight="1" x14ac:dyDescent="0.25">
      <c r="A7" s="17"/>
      <c r="B7" s="87"/>
      <c r="C7" s="48" t="s">
        <v>55</v>
      </c>
      <c r="D7" s="90"/>
      <c r="E7" s="12">
        <v>90</v>
      </c>
      <c r="F7" s="11">
        <f>'СВОД Матрасы'!H21</f>
        <v>8179</v>
      </c>
      <c r="G7" s="10">
        <f>'СВОД Матрасы'!I21</f>
        <v>0.12</v>
      </c>
      <c r="H7" s="102">
        <f>'СВОД Матрасы'!J21</f>
        <v>7197.52</v>
      </c>
      <c r="I7" s="95">
        <v>5275.125</v>
      </c>
    </row>
    <row r="8" spans="1:15" ht="22.9" customHeight="1" x14ac:dyDescent="0.25">
      <c r="A8" s="17"/>
      <c r="B8" s="87"/>
      <c r="C8" s="48" t="s">
        <v>57</v>
      </c>
      <c r="D8" s="90"/>
      <c r="E8" s="12">
        <v>120</v>
      </c>
      <c r="F8" s="11">
        <f>'СВОД Матрасы'!H22</f>
        <v>11143</v>
      </c>
      <c r="G8" s="10">
        <f>'СВОД Матрасы'!I22</f>
        <v>0.12</v>
      </c>
      <c r="H8" s="102">
        <f>'СВОД Матрасы'!J22</f>
        <v>9805.84</v>
      </c>
      <c r="I8" s="95">
        <v>7182</v>
      </c>
    </row>
    <row r="9" spans="1:15" ht="22.9" customHeight="1" x14ac:dyDescent="0.25">
      <c r="A9" s="17"/>
      <c r="B9" s="87"/>
      <c r="C9" s="48" t="s">
        <v>59</v>
      </c>
      <c r="D9" s="90"/>
      <c r="E9" s="12">
        <v>140</v>
      </c>
      <c r="F9" s="11">
        <f>'СВОД Матрасы'!H23</f>
        <v>12242</v>
      </c>
      <c r="G9" s="10">
        <f>'СВОД Матрасы'!I23</f>
        <v>0.12</v>
      </c>
      <c r="H9" s="102">
        <f>'СВОД Матрасы'!J23</f>
        <v>10772.960000000001</v>
      </c>
      <c r="I9" s="95">
        <v>7891.875</v>
      </c>
    </row>
    <row r="10" spans="1:15" ht="22.9" customHeight="1" x14ac:dyDescent="0.25">
      <c r="A10" s="17"/>
      <c r="B10" s="87"/>
      <c r="C10" s="48" t="s">
        <v>61</v>
      </c>
      <c r="D10" s="90"/>
      <c r="E10" s="16">
        <v>160</v>
      </c>
      <c r="F10" s="15">
        <f>'СВОД Матрасы'!H24</f>
        <v>13824</v>
      </c>
      <c r="G10" s="14">
        <f>'СВОД Матрасы'!I24</f>
        <v>0.12</v>
      </c>
      <c r="H10" s="103">
        <f>'СВОД Матрасы'!J24</f>
        <v>12165.12</v>
      </c>
      <c r="I10" s="96">
        <v>8887.5</v>
      </c>
    </row>
    <row r="11" spans="1:15" ht="22.9" customHeight="1" x14ac:dyDescent="0.25">
      <c r="A11" s="17"/>
      <c r="B11" s="87"/>
      <c r="C11" s="48" t="s">
        <v>63</v>
      </c>
      <c r="D11" s="90"/>
      <c r="E11" s="12">
        <v>180</v>
      </c>
      <c r="F11" s="11">
        <f>'СВОД Матрасы'!H25</f>
        <v>15507</v>
      </c>
      <c r="G11" s="10">
        <f>'СВОД Матрасы'!I25</f>
        <v>0.12</v>
      </c>
      <c r="H11" s="102">
        <f>'СВОД Матрасы'!J25</f>
        <v>13646.16</v>
      </c>
      <c r="I11" s="95">
        <v>9987.75</v>
      </c>
    </row>
    <row r="12" spans="1:15" ht="22.9" customHeight="1" thickBot="1" x14ac:dyDescent="0.3">
      <c r="A12" s="17"/>
      <c r="B12" s="88"/>
      <c r="C12" s="48" t="s">
        <v>65</v>
      </c>
      <c r="D12" s="91"/>
      <c r="E12" s="26">
        <v>200</v>
      </c>
      <c r="F12" s="25">
        <f>'СВОД Матрасы'!H26</f>
        <v>17206</v>
      </c>
      <c r="G12" s="24">
        <f>'СВОД Матрасы'!I26</f>
        <v>0.12</v>
      </c>
      <c r="H12" s="104">
        <f>'СВОД Матрасы'!J26</f>
        <v>15141.28</v>
      </c>
      <c r="I12" s="97">
        <v>11088</v>
      </c>
    </row>
    <row r="13" spans="1:15" ht="53.45" customHeight="1" thickBot="1" x14ac:dyDescent="0.3">
      <c r="A13" s="79" t="s">
        <v>225</v>
      </c>
      <c r="B13" s="22" t="s">
        <v>6</v>
      </c>
      <c r="C13" s="45" t="s">
        <v>160</v>
      </c>
      <c r="D13" s="84" t="s">
        <v>5</v>
      </c>
      <c r="E13" s="85"/>
      <c r="F13" s="21" t="s">
        <v>4</v>
      </c>
      <c r="G13" s="20" t="s">
        <v>3</v>
      </c>
      <c r="H13" s="105" t="s">
        <v>2</v>
      </c>
      <c r="I13" s="94" t="s">
        <v>1</v>
      </c>
    </row>
    <row r="14" spans="1:15" ht="25.15" customHeight="1" x14ac:dyDescent="0.25">
      <c r="A14" s="17"/>
      <c r="B14" s="86" t="s">
        <v>168</v>
      </c>
      <c r="C14" s="48" t="s">
        <v>97</v>
      </c>
      <c r="D14" s="89" t="s">
        <v>0</v>
      </c>
      <c r="E14" s="12">
        <v>70</v>
      </c>
      <c r="F14" s="11">
        <f>'СВОД Матрасы'!H42</f>
        <v>8494</v>
      </c>
      <c r="G14" s="10">
        <f>'СВОД Матрасы'!I42</f>
        <v>0.15</v>
      </c>
      <c r="H14" s="101">
        <f>'СВОД Матрасы'!J42</f>
        <v>7219.9</v>
      </c>
      <c r="I14" s="95">
        <v>4800.375</v>
      </c>
    </row>
    <row r="15" spans="1:15" ht="25.15" customHeight="1" x14ac:dyDescent="0.25">
      <c r="A15" s="17"/>
      <c r="B15" s="87"/>
      <c r="C15" s="48" t="s">
        <v>99</v>
      </c>
      <c r="D15" s="90"/>
      <c r="E15" s="12">
        <v>80</v>
      </c>
      <c r="F15" s="11">
        <f>'СВОД Матрасы'!H43</f>
        <v>8494</v>
      </c>
      <c r="G15" s="10">
        <f>'СВОД Матрасы'!I43</f>
        <v>0.15</v>
      </c>
      <c r="H15" s="102">
        <f>'СВОД Матрасы'!J43</f>
        <v>7219.9</v>
      </c>
      <c r="I15" s="95">
        <v>4800.375</v>
      </c>
    </row>
    <row r="16" spans="1:15" ht="25.15" customHeight="1" x14ac:dyDescent="0.25">
      <c r="A16" s="17"/>
      <c r="B16" s="87"/>
      <c r="C16" s="48" t="s">
        <v>101</v>
      </c>
      <c r="D16" s="90"/>
      <c r="E16" s="12">
        <v>90</v>
      </c>
      <c r="F16" s="11">
        <f>'СВОД Матрасы'!H44</f>
        <v>9394</v>
      </c>
      <c r="G16" s="10">
        <f>'СВОД Матрасы'!I44</f>
        <v>0.15</v>
      </c>
      <c r="H16" s="102">
        <f>'СВОД Матрасы'!J44</f>
        <v>7984.9</v>
      </c>
      <c r="I16" s="95">
        <v>5307.75</v>
      </c>
    </row>
    <row r="17" spans="1:9" ht="25.15" customHeight="1" x14ac:dyDescent="0.25">
      <c r="A17" s="17"/>
      <c r="B17" s="87"/>
      <c r="C17" s="48" t="s">
        <v>103</v>
      </c>
      <c r="D17" s="90"/>
      <c r="E17" s="12">
        <v>120</v>
      </c>
      <c r="F17" s="11">
        <f>'СВОД Матрасы'!H45</f>
        <v>12808</v>
      </c>
      <c r="G17" s="10">
        <f>'СВОД Матрасы'!I45</f>
        <v>0.15</v>
      </c>
      <c r="H17" s="102">
        <f>'СВОД Матрасы'!J45</f>
        <v>10886.8</v>
      </c>
      <c r="I17" s="95">
        <v>7238.25</v>
      </c>
    </row>
    <row r="18" spans="1:9" ht="25.15" customHeight="1" x14ac:dyDescent="0.25">
      <c r="A18" s="17"/>
      <c r="B18" s="87"/>
      <c r="C18" s="48" t="s">
        <v>105</v>
      </c>
      <c r="D18" s="90"/>
      <c r="E18" s="12">
        <v>140</v>
      </c>
      <c r="F18" s="11">
        <f>'СВОД Матрасы'!H46</f>
        <v>14075</v>
      </c>
      <c r="G18" s="10">
        <f>'СВОД Матрасы'!I46</f>
        <v>0.15</v>
      </c>
      <c r="H18" s="102">
        <f>'СВОД Матрасы'!J46</f>
        <v>11963.75</v>
      </c>
      <c r="I18" s="95">
        <v>7944.75</v>
      </c>
    </row>
    <row r="19" spans="1:9" ht="25.15" customHeight="1" x14ac:dyDescent="0.25">
      <c r="A19" s="17"/>
      <c r="B19" s="87"/>
      <c r="C19" s="48" t="s">
        <v>107</v>
      </c>
      <c r="D19" s="90"/>
      <c r="E19" s="16">
        <v>160</v>
      </c>
      <c r="F19" s="15">
        <f>'СВОД Матрасы'!H47</f>
        <v>15822</v>
      </c>
      <c r="G19" s="14">
        <f>'СВОД Матрасы'!I47</f>
        <v>0.15</v>
      </c>
      <c r="H19" s="103">
        <f>'СВОД Матрасы'!J47</f>
        <v>13448.699999999999</v>
      </c>
      <c r="I19" s="96">
        <v>8957.25</v>
      </c>
    </row>
    <row r="20" spans="1:9" ht="25.15" customHeight="1" x14ac:dyDescent="0.25">
      <c r="A20" s="17"/>
      <c r="B20" s="87"/>
      <c r="C20" s="48" t="s">
        <v>109</v>
      </c>
      <c r="D20" s="90"/>
      <c r="E20" s="12">
        <v>180</v>
      </c>
      <c r="F20" s="11">
        <f>'СВОД Матрасы'!H48</f>
        <v>17805</v>
      </c>
      <c r="G20" s="10">
        <f>'СВОД Матрасы'!I48</f>
        <v>0.15</v>
      </c>
      <c r="H20" s="102">
        <f>'СВОД Матрасы'!J48</f>
        <v>15134.25</v>
      </c>
      <c r="I20" s="95">
        <v>10057.5</v>
      </c>
    </row>
    <row r="21" spans="1:9" ht="25.15" customHeight="1" thickBot="1" x14ac:dyDescent="0.3">
      <c r="A21" s="17"/>
      <c r="B21" s="88"/>
      <c r="C21" s="48" t="s">
        <v>111</v>
      </c>
      <c r="D21" s="91"/>
      <c r="E21" s="26">
        <v>200</v>
      </c>
      <c r="F21" s="25">
        <f>'СВОД Матрасы'!H49</f>
        <v>22502</v>
      </c>
      <c r="G21" s="24">
        <f>'СВОД Матрасы'!I49</f>
        <v>0.15</v>
      </c>
      <c r="H21" s="106">
        <f>'СВОД Матрасы'!J49</f>
        <v>19126.7</v>
      </c>
      <c r="I21" s="97">
        <v>11193.75</v>
      </c>
    </row>
    <row r="22" spans="1:9" ht="53.45" customHeight="1" thickBot="1" x14ac:dyDescent="0.3">
      <c r="A22" s="23" t="s">
        <v>216</v>
      </c>
      <c r="B22" s="22" t="s">
        <v>6</v>
      </c>
      <c r="C22" s="45" t="s">
        <v>160</v>
      </c>
      <c r="D22" s="84" t="s">
        <v>5</v>
      </c>
      <c r="E22" s="85"/>
      <c r="F22" s="21" t="s">
        <v>4</v>
      </c>
      <c r="G22" s="20" t="s">
        <v>3</v>
      </c>
      <c r="H22" s="19" t="s">
        <v>2</v>
      </c>
      <c r="I22" s="18" t="s">
        <v>1</v>
      </c>
    </row>
    <row r="23" spans="1:9" ht="20.65" customHeight="1" x14ac:dyDescent="0.25">
      <c r="A23" s="17"/>
      <c r="B23" s="86" t="s">
        <v>169</v>
      </c>
      <c r="C23" s="48" t="s">
        <v>83</v>
      </c>
      <c r="D23" s="89" t="s">
        <v>0</v>
      </c>
      <c r="E23" s="12">
        <v>70</v>
      </c>
      <c r="F23" s="11">
        <f>'СВОД Матрасы'!H35</f>
        <v>8878</v>
      </c>
      <c r="G23" s="10">
        <f>'СВОД Матрасы'!I35</f>
        <v>0.12</v>
      </c>
      <c r="H23" s="101">
        <f>'СВОД Матрасы'!J35</f>
        <v>7812.64</v>
      </c>
      <c r="I23" s="98">
        <v>5461.875</v>
      </c>
    </row>
    <row r="24" spans="1:9" ht="20.65" customHeight="1" x14ac:dyDescent="0.25">
      <c r="A24" s="17"/>
      <c r="B24" s="87"/>
      <c r="C24" s="48" t="s">
        <v>85</v>
      </c>
      <c r="D24" s="90"/>
      <c r="E24" s="12">
        <v>80</v>
      </c>
      <c r="F24" s="11">
        <f>'СВОД Матрасы'!H36</f>
        <v>8878</v>
      </c>
      <c r="G24" s="10">
        <f>'СВОД Матрасы'!I36</f>
        <v>0.12</v>
      </c>
      <c r="H24" s="102">
        <f>'СВОД Матрасы'!J36</f>
        <v>7812.64</v>
      </c>
      <c r="I24" s="95">
        <v>5461.875</v>
      </c>
    </row>
    <row r="25" spans="1:9" ht="20.65" customHeight="1" x14ac:dyDescent="0.25">
      <c r="A25" s="17"/>
      <c r="B25" s="87"/>
      <c r="C25" s="48" t="s">
        <v>87</v>
      </c>
      <c r="D25" s="90"/>
      <c r="E25" s="12">
        <v>90</v>
      </c>
      <c r="F25" s="11">
        <f>'СВОД Матрасы'!H37</f>
        <v>9859</v>
      </c>
      <c r="G25" s="10">
        <f>'СВОД Матрасы'!I37</f>
        <v>0.12</v>
      </c>
      <c r="H25" s="102">
        <f>'СВОД Матрасы'!J37</f>
        <v>8675.92</v>
      </c>
      <c r="I25" s="95">
        <v>6064.875</v>
      </c>
    </row>
    <row r="26" spans="1:9" ht="20.65" customHeight="1" x14ac:dyDescent="0.25">
      <c r="A26" s="17"/>
      <c r="B26" s="87"/>
      <c r="C26" s="48" t="s">
        <v>89</v>
      </c>
      <c r="D26" s="90"/>
      <c r="E26" s="12">
        <v>120</v>
      </c>
      <c r="F26" s="11">
        <f>'СВОД Матрасы'!H38</f>
        <v>13874</v>
      </c>
      <c r="G26" s="10">
        <f>'СВОД Матрасы'!I38</f>
        <v>0.12</v>
      </c>
      <c r="H26" s="102">
        <f>'СВОД Матрасы'!J38</f>
        <v>12209.12</v>
      </c>
      <c r="I26" s="95">
        <v>8533.125</v>
      </c>
    </row>
    <row r="27" spans="1:9" ht="20.65" customHeight="1" x14ac:dyDescent="0.25">
      <c r="A27" s="17"/>
      <c r="B27" s="87"/>
      <c r="C27" s="48" t="s">
        <v>91</v>
      </c>
      <c r="D27" s="90"/>
      <c r="E27" s="12">
        <v>140</v>
      </c>
      <c r="F27" s="11">
        <f>'СВОД Матрасы'!H39</f>
        <v>16007</v>
      </c>
      <c r="G27" s="10">
        <f>'СВОД Матрасы'!I39</f>
        <v>0.12</v>
      </c>
      <c r="H27" s="102">
        <f>'СВОД Матрасы'!J39</f>
        <v>14086.16</v>
      </c>
      <c r="I27" s="95">
        <v>9846</v>
      </c>
    </row>
    <row r="28" spans="1:9" ht="20.65" customHeight="1" x14ac:dyDescent="0.25">
      <c r="A28" s="17"/>
      <c r="B28" s="87"/>
      <c r="C28" s="48" t="s">
        <v>93</v>
      </c>
      <c r="D28" s="90"/>
      <c r="E28" s="16">
        <v>160</v>
      </c>
      <c r="F28" s="15">
        <f>'СВОД Матрасы'!H40</f>
        <v>16639</v>
      </c>
      <c r="G28" s="14">
        <f>'СВОД Матрасы'!I40</f>
        <v>0.12</v>
      </c>
      <c r="H28" s="103">
        <f>'СВОД Матрасы'!J40</f>
        <v>14642.32</v>
      </c>
      <c r="I28" s="96">
        <v>10222.875</v>
      </c>
    </row>
    <row r="29" spans="1:9" ht="45" customHeight="1" thickBot="1" x14ac:dyDescent="0.3">
      <c r="A29" s="17"/>
      <c r="B29" s="88"/>
      <c r="C29" s="48" t="s">
        <v>95</v>
      </c>
      <c r="D29" s="91"/>
      <c r="E29" s="12">
        <v>180</v>
      </c>
      <c r="F29" s="11">
        <f>'СВОД Матрасы'!H41</f>
        <v>18671</v>
      </c>
      <c r="G29" s="10">
        <f>'СВОД Матрасы'!I41</f>
        <v>0.12</v>
      </c>
      <c r="H29" s="106">
        <f>'СВОД Матрасы'!J41</f>
        <v>16430.48</v>
      </c>
      <c r="I29" s="95">
        <v>11479.5</v>
      </c>
    </row>
    <row r="30" spans="1:9" ht="53.45" customHeight="1" thickBot="1" x14ac:dyDescent="0.3">
      <c r="A30" s="79" t="s">
        <v>226</v>
      </c>
      <c r="B30" s="22" t="s">
        <v>6</v>
      </c>
      <c r="C30" s="45" t="s">
        <v>160</v>
      </c>
      <c r="D30" s="84" t="s">
        <v>5</v>
      </c>
      <c r="E30" s="85"/>
      <c r="F30" s="21" t="s">
        <v>4</v>
      </c>
      <c r="G30" s="20" t="s">
        <v>3</v>
      </c>
      <c r="H30" s="19" t="s">
        <v>2</v>
      </c>
      <c r="I30" s="18" t="s">
        <v>1</v>
      </c>
    </row>
    <row r="31" spans="1:9" ht="22.9" customHeight="1" x14ac:dyDescent="0.25">
      <c r="A31" s="17"/>
      <c r="B31" s="86" t="s">
        <v>170</v>
      </c>
      <c r="C31" s="48" t="s">
        <v>18</v>
      </c>
      <c r="D31" s="89" t="s">
        <v>0</v>
      </c>
      <c r="E31" s="12">
        <v>70</v>
      </c>
      <c r="F31" s="11">
        <f>'СВОД Матрасы'!H3</f>
        <v>9487</v>
      </c>
      <c r="G31" s="10">
        <f>'СВОД Матрасы'!I3</f>
        <v>0.08</v>
      </c>
      <c r="H31" s="101">
        <f>'СВОД Матрасы'!J3</f>
        <v>8728.0400000000009</v>
      </c>
      <c r="I31" s="95">
        <v>5414.625</v>
      </c>
    </row>
    <row r="32" spans="1:9" ht="22.9" customHeight="1" x14ac:dyDescent="0.25">
      <c r="A32" s="17"/>
      <c r="B32" s="87"/>
      <c r="C32" s="48" t="s">
        <v>21</v>
      </c>
      <c r="D32" s="90"/>
      <c r="E32" s="12">
        <v>80</v>
      </c>
      <c r="F32" s="11">
        <f>'СВОД Матрасы'!H4</f>
        <v>9487</v>
      </c>
      <c r="G32" s="10">
        <f>'СВОД Матрасы'!I4</f>
        <v>0.08</v>
      </c>
      <c r="H32" s="102">
        <f>'СВОД Матрасы'!J4</f>
        <v>8728.0400000000009</v>
      </c>
      <c r="I32" s="95">
        <v>5414.625</v>
      </c>
    </row>
    <row r="33" spans="1:9" ht="22.9" customHeight="1" x14ac:dyDescent="0.25">
      <c r="A33" s="17"/>
      <c r="B33" s="87"/>
      <c r="C33" s="48" t="s">
        <v>23</v>
      </c>
      <c r="D33" s="90"/>
      <c r="E33" s="12">
        <v>90</v>
      </c>
      <c r="F33" s="11">
        <f>'СВОД Матрасы'!H5</f>
        <v>10484</v>
      </c>
      <c r="G33" s="10">
        <f>'СВОД Матрасы'!I5</f>
        <v>0.08</v>
      </c>
      <c r="H33" s="102">
        <f>'СВОД Матрасы'!J5</f>
        <v>9645.2800000000007</v>
      </c>
      <c r="I33" s="95">
        <v>5989.5</v>
      </c>
    </row>
    <row r="34" spans="1:9" ht="22.9" customHeight="1" x14ac:dyDescent="0.25">
      <c r="A34" s="17"/>
      <c r="B34" s="87"/>
      <c r="C34" s="48" t="s">
        <v>25</v>
      </c>
      <c r="D34" s="90"/>
      <c r="E34" s="12">
        <v>120</v>
      </c>
      <c r="F34" s="11">
        <f>'СВОД Матрасы'!H6</f>
        <v>14203</v>
      </c>
      <c r="G34" s="10">
        <f>'СВОД Матрасы'!I6</f>
        <v>0.08</v>
      </c>
      <c r="H34" s="102">
        <f>'СВОД Матрасы'!J6</f>
        <v>13066.76</v>
      </c>
      <c r="I34" s="95">
        <v>8110.125</v>
      </c>
    </row>
    <row r="35" spans="1:9" ht="22.9" customHeight="1" x14ac:dyDescent="0.25">
      <c r="A35" s="17"/>
      <c r="B35" s="87"/>
      <c r="C35" s="48" t="s">
        <v>27</v>
      </c>
      <c r="D35" s="90"/>
      <c r="E35" s="12">
        <v>140</v>
      </c>
      <c r="F35" s="11">
        <f>'СВОД Матрасы'!H7</f>
        <v>15703</v>
      </c>
      <c r="G35" s="10">
        <f>'СВОД Матрасы'!I7</f>
        <v>0.08</v>
      </c>
      <c r="H35" s="102">
        <f>'СВОД Матрасы'!J7</f>
        <v>14446.76</v>
      </c>
      <c r="I35" s="95">
        <v>8964</v>
      </c>
    </row>
    <row r="36" spans="1:9" ht="22.9" customHeight="1" x14ac:dyDescent="0.25">
      <c r="A36" s="17"/>
      <c r="B36" s="87"/>
      <c r="C36" s="48" t="s">
        <v>29</v>
      </c>
      <c r="D36" s="90"/>
      <c r="E36" s="16">
        <v>160</v>
      </c>
      <c r="F36" s="15">
        <f>'СВОД Матрасы'!H8</f>
        <v>17845</v>
      </c>
      <c r="G36" s="14">
        <f>'СВОД Матрасы'!I8</f>
        <v>0.08</v>
      </c>
      <c r="H36" s="103">
        <f>'СВОД Матрасы'!J8</f>
        <v>16417.400000000001</v>
      </c>
      <c r="I36" s="96">
        <v>10210.5</v>
      </c>
    </row>
    <row r="37" spans="1:9" ht="22.9" customHeight="1" x14ac:dyDescent="0.25">
      <c r="A37" s="13"/>
      <c r="B37" s="87"/>
      <c r="C37" s="48" t="s">
        <v>31</v>
      </c>
      <c r="D37" s="90"/>
      <c r="E37" s="12">
        <v>180</v>
      </c>
      <c r="F37" s="11">
        <f>'СВОД Матрасы'!H9</f>
        <v>19883</v>
      </c>
      <c r="G37" s="10">
        <f>'СВОД Матрасы'!I9</f>
        <v>0.08</v>
      </c>
      <c r="H37" s="102">
        <f>'СВОД Матрасы'!J9</f>
        <v>18292.36</v>
      </c>
      <c r="I37" s="95">
        <v>11349</v>
      </c>
    </row>
    <row r="38" spans="1:9" ht="22.9" customHeight="1" thickBot="1" x14ac:dyDescent="0.3">
      <c r="A38" s="17"/>
      <c r="B38" s="88"/>
      <c r="C38" s="48" t="s">
        <v>33</v>
      </c>
      <c r="D38" s="91"/>
      <c r="E38" s="26">
        <v>200</v>
      </c>
      <c r="F38" s="25">
        <f>'СВОД Матрасы'!H10</f>
        <v>22054</v>
      </c>
      <c r="G38" s="24">
        <f>'СВОД Матрасы'!I10</f>
        <v>0.08</v>
      </c>
      <c r="H38" s="106">
        <f>'СВОД Матрасы'!J10</f>
        <v>20289.68</v>
      </c>
      <c r="I38" s="97">
        <v>12595.5</v>
      </c>
    </row>
    <row r="39" spans="1:9" ht="53.45" customHeight="1" thickBot="1" x14ac:dyDescent="0.3">
      <c r="A39" s="23" t="s">
        <v>217</v>
      </c>
      <c r="B39" s="22" t="s">
        <v>6</v>
      </c>
      <c r="C39" s="45" t="s">
        <v>160</v>
      </c>
      <c r="D39" s="84" t="s">
        <v>5</v>
      </c>
      <c r="E39" s="85"/>
      <c r="F39" s="21" t="s">
        <v>4</v>
      </c>
      <c r="G39" s="20" t="s">
        <v>3</v>
      </c>
      <c r="H39" s="19" t="s">
        <v>2</v>
      </c>
      <c r="I39" s="18" t="s">
        <v>1</v>
      </c>
    </row>
    <row r="40" spans="1:9" ht="23.65" customHeight="1" x14ac:dyDescent="0.25">
      <c r="A40" s="17"/>
      <c r="B40" s="86" t="s">
        <v>171</v>
      </c>
      <c r="C40" s="48" t="s">
        <v>113</v>
      </c>
      <c r="D40" s="89" t="s">
        <v>0</v>
      </c>
      <c r="E40" s="12">
        <v>70</v>
      </c>
      <c r="F40" s="11">
        <f>'СВОД Матрасы'!H50</f>
        <v>9450</v>
      </c>
      <c r="G40" s="10">
        <f>'СВОД Матрасы'!I50</f>
        <v>0.08</v>
      </c>
      <c r="H40" s="101">
        <f>'СВОД Матрасы'!J50</f>
        <v>8694</v>
      </c>
      <c r="I40" s="95">
        <v>5171.625</v>
      </c>
    </row>
    <row r="41" spans="1:9" ht="23.65" customHeight="1" x14ac:dyDescent="0.25">
      <c r="A41" s="17"/>
      <c r="B41" s="87"/>
      <c r="C41" s="48" t="s">
        <v>115</v>
      </c>
      <c r="D41" s="90"/>
      <c r="E41" s="12">
        <v>80</v>
      </c>
      <c r="F41" s="11">
        <f>'СВОД Матрасы'!H51</f>
        <v>9450</v>
      </c>
      <c r="G41" s="10">
        <f>'СВОД Матрасы'!I51</f>
        <v>0.08</v>
      </c>
      <c r="H41" s="102">
        <f>'СВОД Матрасы'!J51</f>
        <v>8694</v>
      </c>
      <c r="I41" s="95">
        <v>5171.625</v>
      </c>
    </row>
    <row r="42" spans="1:9" ht="23.65" customHeight="1" x14ac:dyDescent="0.25">
      <c r="A42" s="17"/>
      <c r="B42" s="87"/>
      <c r="C42" s="48" t="s">
        <v>117</v>
      </c>
      <c r="D42" s="90"/>
      <c r="E42" s="12">
        <v>90</v>
      </c>
      <c r="F42" s="11">
        <f>'СВОД Матрасы'!H52</f>
        <v>10599</v>
      </c>
      <c r="G42" s="10">
        <f>'СВОД Матрасы'!I52</f>
        <v>0.08</v>
      </c>
      <c r="H42" s="102">
        <f>'СВОД Матрасы'!J52</f>
        <v>9751.08</v>
      </c>
      <c r="I42" s="95">
        <v>5798.25</v>
      </c>
    </row>
    <row r="43" spans="1:9" ht="23.65" customHeight="1" x14ac:dyDescent="0.25">
      <c r="A43" s="17"/>
      <c r="B43" s="87"/>
      <c r="C43" s="48" t="s">
        <v>119</v>
      </c>
      <c r="D43" s="90"/>
      <c r="E43" s="12">
        <v>120</v>
      </c>
      <c r="F43" s="11">
        <f>'СВОД Матрасы'!H53</f>
        <v>14060</v>
      </c>
      <c r="G43" s="10">
        <f>'СВОД Матрасы'!I53</f>
        <v>0.08</v>
      </c>
      <c r="H43" s="102">
        <f>'СВОД Матрасы'!J53</f>
        <v>12935.2</v>
      </c>
      <c r="I43" s="95">
        <v>7692.75</v>
      </c>
    </row>
    <row r="44" spans="1:9" ht="23.65" customHeight="1" x14ac:dyDescent="0.25">
      <c r="A44" s="17"/>
      <c r="B44" s="87"/>
      <c r="C44" s="48" t="s">
        <v>121</v>
      </c>
      <c r="D44" s="90"/>
      <c r="E44" s="12">
        <v>140</v>
      </c>
      <c r="F44" s="11">
        <f>'СВОД Матрасы'!H54</f>
        <v>16061</v>
      </c>
      <c r="G44" s="10">
        <f>'СВОД Матрасы'!I54</f>
        <v>0.08</v>
      </c>
      <c r="H44" s="102">
        <f>'СВОД Матрасы'!J54</f>
        <v>14776.12</v>
      </c>
      <c r="I44" s="95">
        <v>8787.375</v>
      </c>
    </row>
    <row r="45" spans="1:9" ht="23.65" customHeight="1" x14ac:dyDescent="0.25">
      <c r="A45" s="17"/>
      <c r="B45" s="87"/>
      <c r="C45" s="48" t="s">
        <v>123</v>
      </c>
      <c r="D45" s="90"/>
      <c r="E45" s="16">
        <v>160</v>
      </c>
      <c r="F45" s="15">
        <f>'СВОД Матрасы'!H55</f>
        <v>18251</v>
      </c>
      <c r="G45" s="14">
        <f>'СВОД Матрасы'!I55</f>
        <v>0.08</v>
      </c>
      <c r="H45" s="103">
        <f>'СВОД Матрасы'!J55</f>
        <v>16790.920000000002</v>
      </c>
      <c r="I45" s="96">
        <v>9996.75</v>
      </c>
    </row>
    <row r="46" spans="1:9" ht="23.65" customHeight="1" x14ac:dyDescent="0.25">
      <c r="A46" s="17"/>
      <c r="B46" s="87"/>
      <c r="C46" s="48" t="s">
        <v>125</v>
      </c>
      <c r="D46" s="90"/>
      <c r="E46" s="12">
        <v>180</v>
      </c>
      <c r="F46" s="11">
        <f>'СВОД Матрасы'!H56</f>
        <v>20305</v>
      </c>
      <c r="G46" s="10">
        <f>'СВОД Матрасы'!I56</f>
        <v>0.08</v>
      </c>
      <c r="H46" s="102">
        <f>'СВОД Матрасы'!J56</f>
        <v>18680.600000000002</v>
      </c>
      <c r="I46" s="95">
        <v>11112.75</v>
      </c>
    </row>
    <row r="47" spans="1:9" ht="23.65" customHeight="1" thickBot="1" x14ac:dyDescent="0.3">
      <c r="A47" s="17"/>
      <c r="B47" s="88"/>
      <c r="C47" s="48" t="s">
        <v>127</v>
      </c>
      <c r="D47" s="91"/>
      <c r="E47" s="26">
        <v>200</v>
      </c>
      <c r="F47" s="25">
        <f>'СВОД Матрасы'!H57</f>
        <v>22645</v>
      </c>
      <c r="G47" s="24">
        <f>'СВОД Матрасы'!I57</f>
        <v>0.08</v>
      </c>
      <c r="H47" s="106">
        <f>'СВОД Матрасы'!J57</f>
        <v>20833.400000000001</v>
      </c>
      <c r="I47" s="97">
        <v>12396.375</v>
      </c>
    </row>
    <row r="48" spans="1:9" ht="53.45" customHeight="1" thickBot="1" x14ac:dyDescent="0.3">
      <c r="A48" s="23" t="s">
        <v>218</v>
      </c>
      <c r="B48" s="22" t="s">
        <v>6</v>
      </c>
      <c r="C48" s="45" t="s">
        <v>160</v>
      </c>
      <c r="D48" s="84" t="s">
        <v>5</v>
      </c>
      <c r="E48" s="85"/>
      <c r="F48" s="21" t="s">
        <v>4</v>
      </c>
      <c r="G48" s="20" t="s">
        <v>3</v>
      </c>
      <c r="H48" s="19" t="s">
        <v>2</v>
      </c>
      <c r="I48" s="18" t="s">
        <v>1</v>
      </c>
    </row>
    <row r="49" spans="1:9" ht="23.65" customHeight="1" x14ac:dyDescent="0.25">
      <c r="A49" s="17"/>
      <c r="B49" s="86" t="s">
        <v>172</v>
      </c>
      <c r="C49" s="48" t="s">
        <v>129</v>
      </c>
      <c r="D49" s="89" t="s">
        <v>0</v>
      </c>
      <c r="E49" s="12">
        <v>70</v>
      </c>
      <c r="F49" s="11">
        <f>'СВОД Матрасы'!H58</f>
        <v>11559</v>
      </c>
      <c r="G49" s="10">
        <f>'СВОД Матрасы'!I58</f>
        <v>0.08</v>
      </c>
      <c r="H49" s="101">
        <f>'СВОД Матрасы'!J58</f>
        <v>10634.28</v>
      </c>
      <c r="I49" s="95">
        <v>6462</v>
      </c>
    </row>
    <row r="50" spans="1:9" ht="23.65" customHeight="1" x14ac:dyDescent="0.25">
      <c r="A50" s="17"/>
      <c r="B50" s="87"/>
      <c r="C50" s="48" t="s">
        <v>131</v>
      </c>
      <c r="D50" s="90"/>
      <c r="E50" s="12">
        <v>80</v>
      </c>
      <c r="F50" s="11">
        <f>'СВОД Матрасы'!H59</f>
        <v>11559</v>
      </c>
      <c r="G50" s="10">
        <f>'СВОД Матрасы'!I59</f>
        <v>0.08</v>
      </c>
      <c r="H50" s="102">
        <f>'СВОД Матрасы'!J59</f>
        <v>10634.28</v>
      </c>
      <c r="I50" s="95">
        <v>6462</v>
      </c>
    </row>
    <row r="51" spans="1:9" ht="23.65" customHeight="1" x14ac:dyDescent="0.25">
      <c r="A51" s="17"/>
      <c r="B51" s="87"/>
      <c r="C51" s="48" t="s">
        <v>133</v>
      </c>
      <c r="D51" s="90"/>
      <c r="E51" s="12">
        <v>90</v>
      </c>
      <c r="F51" s="11">
        <f>'СВОД Матрасы'!H60</f>
        <v>12572</v>
      </c>
      <c r="G51" s="10">
        <f>'СВОД Матрасы'!I60</f>
        <v>0.08</v>
      </c>
      <c r="H51" s="102">
        <f>'СВОД Матрасы'!J60</f>
        <v>11566.24</v>
      </c>
      <c r="I51" s="95">
        <v>7023.375</v>
      </c>
    </row>
    <row r="52" spans="1:9" ht="23.65" customHeight="1" x14ac:dyDescent="0.25">
      <c r="A52" s="17"/>
      <c r="B52" s="87"/>
      <c r="C52" s="48" t="s">
        <v>135</v>
      </c>
      <c r="D52" s="90"/>
      <c r="E52" s="12">
        <v>120</v>
      </c>
      <c r="F52" s="11">
        <f>'СВОД Матрасы'!H61</f>
        <v>16425</v>
      </c>
      <c r="G52" s="10">
        <f>'СВОД Матрасы'!I61</f>
        <v>0.08</v>
      </c>
      <c r="H52" s="102">
        <f>'СВОД Матрасы'!J61</f>
        <v>15111</v>
      </c>
      <c r="I52" s="95">
        <v>9177.75</v>
      </c>
    </row>
    <row r="53" spans="1:9" ht="23.65" customHeight="1" x14ac:dyDescent="0.25">
      <c r="A53" s="17"/>
      <c r="B53" s="87"/>
      <c r="C53" s="48" t="s">
        <v>137</v>
      </c>
      <c r="D53" s="90"/>
      <c r="E53" s="12">
        <v>140</v>
      </c>
      <c r="F53" s="11">
        <f>'СВОД Матрасы'!H62</f>
        <v>18616</v>
      </c>
      <c r="G53" s="10">
        <f>'СВОД Матрасы'!I62</f>
        <v>0.08</v>
      </c>
      <c r="H53" s="102">
        <f>'СВОД Матрасы'!J62</f>
        <v>17126.72</v>
      </c>
      <c r="I53" s="95">
        <v>10402.875</v>
      </c>
    </row>
    <row r="54" spans="1:9" ht="23.65" customHeight="1" x14ac:dyDescent="0.25">
      <c r="A54" s="17"/>
      <c r="B54" s="87"/>
      <c r="C54" s="48" t="s">
        <v>139</v>
      </c>
      <c r="D54" s="90"/>
      <c r="E54" s="16">
        <v>160</v>
      </c>
      <c r="F54" s="11">
        <f>'СВОД Матрасы'!H63</f>
        <v>20954</v>
      </c>
      <c r="G54" s="10">
        <f>'СВОД Матрасы'!I63</f>
        <v>0.08</v>
      </c>
      <c r="H54" s="102">
        <f>'СВОД Матрасы'!J63</f>
        <v>19277.68</v>
      </c>
      <c r="I54" s="95">
        <v>11709</v>
      </c>
    </row>
    <row r="55" spans="1:9" ht="23.65" customHeight="1" x14ac:dyDescent="0.25">
      <c r="A55" s="13"/>
      <c r="B55" s="87"/>
      <c r="C55" s="48" t="s">
        <v>141</v>
      </c>
      <c r="D55" s="90"/>
      <c r="E55" s="12">
        <v>180</v>
      </c>
      <c r="F55" s="11">
        <f>'СВОД Матрасы'!H64</f>
        <v>23603</v>
      </c>
      <c r="G55" s="10">
        <f>'СВОД Матрасы'!I64</f>
        <v>0.08</v>
      </c>
      <c r="H55" s="102">
        <f>'СВОД Матрасы'!J64</f>
        <v>21714.760000000002</v>
      </c>
      <c r="I55" s="95">
        <v>13192.875</v>
      </c>
    </row>
    <row r="56" spans="1:9" ht="23.65" customHeight="1" thickBot="1" x14ac:dyDescent="0.3">
      <c r="A56" s="17"/>
      <c r="B56" s="88"/>
      <c r="C56" s="48" t="s">
        <v>143</v>
      </c>
      <c r="D56" s="91"/>
      <c r="E56" s="26">
        <v>200</v>
      </c>
      <c r="F56" s="11">
        <f>'СВОД Матрасы'!H65</f>
        <v>26295</v>
      </c>
      <c r="G56" s="10">
        <f>'СВОД Матрасы'!I65</f>
        <v>0.08</v>
      </c>
      <c r="H56" s="102">
        <f>'СВОД Матрасы'!J65</f>
        <v>24191.4</v>
      </c>
      <c r="I56" s="97">
        <v>14699.25</v>
      </c>
    </row>
    <row r="57" spans="1:9" ht="53.45" customHeight="1" thickBot="1" x14ac:dyDescent="0.3">
      <c r="A57" s="23" t="s">
        <v>219</v>
      </c>
      <c r="B57" s="22" t="s">
        <v>6</v>
      </c>
      <c r="C57" s="45" t="s">
        <v>160</v>
      </c>
      <c r="D57" s="84" t="s">
        <v>5</v>
      </c>
      <c r="E57" s="85"/>
      <c r="F57" s="21" t="s">
        <v>4</v>
      </c>
      <c r="G57" s="20" t="s">
        <v>3</v>
      </c>
      <c r="H57" s="105" t="s">
        <v>2</v>
      </c>
      <c r="I57" s="94" t="s">
        <v>1</v>
      </c>
    </row>
    <row r="58" spans="1:9" ht="23.65" customHeight="1" x14ac:dyDescent="0.25">
      <c r="A58" s="17"/>
      <c r="B58" s="86" t="s">
        <v>212</v>
      </c>
      <c r="C58" s="48" t="s">
        <v>211</v>
      </c>
      <c r="D58" s="89" t="s">
        <v>0</v>
      </c>
      <c r="E58" s="12">
        <v>70</v>
      </c>
      <c r="F58" s="11">
        <f>'СВОД Матрасы'!H74</f>
        <v>11559</v>
      </c>
      <c r="G58" s="10">
        <f>'СВОД Матрасы'!I74</f>
        <v>0.08</v>
      </c>
      <c r="H58" s="102">
        <f>'СВОД Матрасы'!J74</f>
        <v>10634.28</v>
      </c>
      <c r="I58" s="95">
        <v>6462</v>
      </c>
    </row>
    <row r="59" spans="1:9" ht="23.65" customHeight="1" x14ac:dyDescent="0.25">
      <c r="A59" s="17"/>
      <c r="B59" s="87"/>
      <c r="C59" s="48" t="s">
        <v>202</v>
      </c>
      <c r="D59" s="90"/>
      <c r="E59" s="12">
        <v>80</v>
      </c>
      <c r="F59" s="11">
        <f>'СВОД Матрасы'!H75</f>
        <v>11559</v>
      </c>
      <c r="G59" s="10">
        <f>'СВОД Матрасы'!I75</f>
        <v>0.08</v>
      </c>
      <c r="H59" s="102">
        <f>'СВОД Матрасы'!J75</f>
        <v>10634.28</v>
      </c>
      <c r="I59" s="95">
        <v>6462</v>
      </c>
    </row>
    <row r="60" spans="1:9" ht="23.65" customHeight="1" x14ac:dyDescent="0.25">
      <c r="A60" s="17"/>
      <c r="B60" s="87"/>
      <c r="C60" s="48" t="s">
        <v>203</v>
      </c>
      <c r="D60" s="90"/>
      <c r="E60" s="12">
        <v>90</v>
      </c>
      <c r="F60" s="11">
        <f>'СВОД Матрасы'!H76</f>
        <v>12572</v>
      </c>
      <c r="G60" s="10">
        <f>'СВОД Матрасы'!I76</f>
        <v>0.08</v>
      </c>
      <c r="H60" s="102">
        <f>'СВОД Матрасы'!J76</f>
        <v>11566.24</v>
      </c>
      <c r="I60" s="95">
        <v>7023.375</v>
      </c>
    </row>
    <row r="61" spans="1:9" ht="23.65" customHeight="1" x14ac:dyDescent="0.25">
      <c r="A61" s="17"/>
      <c r="B61" s="87"/>
      <c r="C61" s="48" t="s">
        <v>204</v>
      </c>
      <c r="D61" s="90"/>
      <c r="E61" s="12">
        <v>120</v>
      </c>
      <c r="F61" s="11">
        <f>'СВОД Матрасы'!H77</f>
        <v>16425</v>
      </c>
      <c r="G61" s="10">
        <f>'СВОД Матрасы'!I77</f>
        <v>0.08</v>
      </c>
      <c r="H61" s="102">
        <f>'СВОД Матрасы'!J77</f>
        <v>15111</v>
      </c>
      <c r="I61" s="95">
        <v>9177.75</v>
      </c>
    </row>
    <row r="62" spans="1:9" ht="23.65" customHeight="1" x14ac:dyDescent="0.25">
      <c r="A62" s="17"/>
      <c r="B62" s="87"/>
      <c r="C62" s="48" t="s">
        <v>205</v>
      </c>
      <c r="D62" s="90"/>
      <c r="E62" s="12">
        <v>140</v>
      </c>
      <c r="F62" s="11">
        <f>'СВОД Матрасы'!H78</f>
        <v>18616</v>
      </c>
      <c r="G62" s="10">
        <f>'СВОД Матрасы'!I78</f>
        <v>0.08</v>
      </c>
      <c r="H62" s="102">
        <f>'СВОД Матрасы'!J78</f>
        <v>17126.72</v>
      </c>
      <c r="I62" s="95">
        <v>10402.875</v>
      </c>
    </row>
    <row r="63" spans="1:9" ht="23.65" customHeight="1" x14ac:dyDescent="0.25">
      <c r="A63" s="17"/>
      <c r="B63" s="87"/>
      <c r="C63" s="48" t="s">
        <v>206</v>
      </c>
      <c r="D63" s="90"/>
      <c r="E63" s="16">
        <v>160</v>
      </c>
      <c r="F63" s="11">
        <f>'СВОД Матрасы'!H79</f>
        <v>20954</v>
      </c>
      <c r="G63" s="10">
        <f>'СВОД Матрасы'!I79</f>
        <v>0.08</v>
      </c>
      <c r="H63" s="102">
        <f>'СВОД Матрасы'!J79</f>
        <v>19277.68</v>
      </c>
      <c r="I63" s="95">
        <v>11709</v>
      </c>
    </row>
    <row r="64" spans="1:9" ht="23.65" customHeight="1" x14ac:dyDescent="0.25">
      <c r="A64" s="13"/>
      <c r="B64" s="87"/>
      <c r="C64" s="48" t="s">
        <v>207</v>
      </c>
      <c r="D64" s="90"/>
      <c r="E64" s="12">
        <v>180</v>
      </c>
      <c r="F64" s="11">
        <f>'СВОД Матрасы'!H80</f>
        <v>23603</v>
      </c>
      <c r="G64" s="10">
        <f>'СВОД Матрасы'!I80</f>
        <v>0.08</v>
      </c>
      <c r="H64" s="102">
        <f>'СВОД Матрасы'!J80</f>
        <v>21714.760000000002</v>
      </c>
      <c r="I64" s="95">
        <v>13192.875</v>
      </c>
    </row>
    <row r="65" spans="1:9" ht="23.65" customHeight="1" thickBot="1" x14ac:dyDescent="0.3">
      <c r="A65" s="17"/>
      <c r="B65" s="88"/>
      <c r="C65" s="48" t="s">
        <v>208</v>
      </c>
      <c r="D65" s="91"/>
      <c r="E65" s="26">
        <v>200</v>
      </c>
      <c r="F65" s="11">
        <f>'СВОД Матрасы'!H81</f>
        <v>26295</v>
      </c>
      <c r="G65" s="10">
        <f>'СВОД Матрасы'!I81</f>
        <v>0.08</v>
      </c>
      <c r="H65" s="106">
        <f>'СВОД Матрасы'!J81</f>
        <v>24191.4</v>
      </c>
      <c r="I65" s="97">
        <v>14699.25</v>
      </c>
    </row>
    <row r="66" spans="1:9" ht="53.45" customHeight="1" thickBot="1" x14ac:dyDescent="0.3">
      <c r="A66" s="23" t="s">
        <v>220</v>
      </c>
      <c r="B66" s="22" t="s">
        <v>6</v>
      </c>
      <c r="C66" s="45" t="s">
        <v>160</v>
      </c>
      <c r="D66" s="84" t="s">
        <v>5</v>
      </c>
      <c r="E66" s="85"/>
      <c r="F66" s="21" t="s">
        <v>4</v>
      </c>
      <c r="G66" s="20" t="s">
        <v>3</v>
      </c>
      <c r="H66" s="19" t="s">
        <v>2</v>
      </c>
      <c r="I66" s="18" t="s">
        <v>1</v>
      </c>
    </row>
    <row r="67" spans="1:9" ht="24.4" customHeight="1" x14ac:dyDescent="0.25">
      <c r="A67" s="17"/>
      <c r="B67" s="86" t="s">
        <v>173</v>
      </c>
      <c r="C67" s="48" t="s">
        <v>35</v>
      </c>
      <c r="D67" s="89" t="s">
        <v>0</v>
      </c>
      <c r="E67" s="12">
        <v>70</v>
      </c>
      <c r="F67" s="11">
        <f>'СВОД Матрасы'!H11</f>
        <v>11113</v>
      </c>
      <c r="G67" s="10">
        <f>'СВОД Матрасы'!I11</f>
        <v>0.08</v>
      </c>
      <c r="H67" s="101">
        <f>'СВОД Матрасы'!J11</f>
        <v>10223.960000000001</v>
      </c>
      <c r="I67" s="95">
        <v>6084</v>
      </c>
    </row>
    <row r="68" spans="1:9" ht="24.4" customHeight="1" x14ac:dyDescent="0.25">
      <c r="A68" s="17"/>
      <c r="B68" s="87"/>
      <c r="C68" s="48" t="s">
        <v>37</v>
      </c>
      <c r="D68" s="90"/>
      <c r="E68" s="12">
        <v>80</v>
      </c>
      <c r="F68" s="11">
        <f>'СВОД Матрасы'!H12</f>
        <v>11113</v>
      </c>
      <c r="G68" s="10">
        <f>'СВОД Матрасы'!I12</f>
        <v>0.08</v>
      </c>
      <c r="H68" s="102">
        <f>'СВОД Матрасы'!J12</f>
        <v>10223.960000000001</v>
      </c>
      <c r="I68" s="95">
        <v>6084</v>
      </c>
    </row>
    <row r="69" spans="1:9" ht="24.4" customHeight="1" x14ac:dyDescent="0.25">
      <c r="A69" s="17"/>
      <c r="B69" s="87"/>
      <c r="C69" s="48" t="s">
        <v>39</v>
      </c>
      <c r="D69" s="90"/>
      <c r="E69" s="12">
        <v>90</v>
      </c>
      <c r="F69" s="11">
        <f>'СВОД Матрасы'!H13</f>
        <v>12492</v>
      </c>
      <c r="G69" s="10">
        <f>'СВОД Матрасы'!I13</f>
        <v>0.08</v>
      </c>
      <c r="H69" s="102">
        <f>'СВОД Матрасы'!J13</f>
        <v>11492.640000000001</v>
      </c>
      <c r="I69" s="95">
        <v>6833.25</v>
      </c>
    </row>
    <row r="70" spans="1:9" ht="24.4" customHeight="1" x14ac:dyDescent="0.25">
      <c r="A70" s="17"/>
      <c r="B70" s="87"/>
      <c r="C70" s="48" t="s">
        <v>41</v>
      </c>
      <c r="D70" s="90"/>
      <c r="E70" s="12">
        <v>120</v>
      </c>
      <c r="F70" s="11">
        <f>'СВОД Матрасы'!H14</f>
        <v>16453</v>
      </c>
      <c r="G70" s="10">
        <f>'СВОД Матрасы'!I14</f>
        <v>0.08</v>
      </c>
      <c r="H70" s="102">
        <f>'СВОД Матрасы'!J14</f>
        <v>15136.76</v>
      </c>
      <c r="I70" s="95">
        <v>9007.875</v>
      </c>
    </row>
    <row r="71" spans="1:9" ht="24.4" customHeight="1" x14ac:dyDescent="0.25">
      <c r="A71" s="17"/>
      <c r="B71" s="87"/>
      <c r="C71" s="48" t="s">
        <v>43</v>
      </c>
      <c r="D71" s="90"/>
      <c r="E71" s="12">
        <v>140</v>
      </c>
      <c r="F71" s="11">
        <f>'СВОД Матрасы'!H15</f>
        <v>18913</v>
      </c>
      <c r="G71" s="10">
        <f>'СВОД Матрасы'!I15</f>
        <v>0.08</v>
      </c>
      <c r="H71" s="102">
        <f>'СВОД Матрасы'!J15</f>
        <v>17399.96</v>
      </c>
      <c r="I71" s="95">
        <v>10355.625</v>
      </c>
    </row>
    <row r="72" spans="1:9" ht="24.4" customHeight="1" x14ac:dyDescent="0.25">
      <c r="A72" s="17"/>
      <c r="B72" s="87"/>
      <c r="C72" s="48" t="s">
        <v>45</v>
      </c>
      <c r="D72" s="90"/>
      <c r="E72" s="16">
        <v>160</v>
      </c>
      <c r="F72" s="15">
        <f>'СВОД Матрасы'!H16</f>
        <v>21630</v>
      </c>
      <c r="G72" s="14">
        <f>'СВОД Матрасы'!I16</f>
        <v>0.08</v>
      </c>
      <c r="H72" s="103">
        <f>'СВОД Матрасы'!J16</f>
        <v>19899.600000000002</v>
      </c>
      <c r="I72" s="96">
        <v>11853</v>
      </c>
    </row>
    <row r="73" spans="1:9" ht="24.4" customHeight="1" x14ac:dyDescent="0.25">
      <c r="A73" s="13"/>
      <c r="B73" s="87"/>
      <c r="C73" s="48" t="s">
        <v>47</v>
      </c>
      <c r="D73" s="90"/>
      <c r="E73" s="12">
        <v>180</v>
      </c>
      <c r="F73" s="11">
        <f>'СВОД Матрасы'!H17</f>
        <v>23942</v>
      </c>
      <c r="G73" s="10">
        <f>'СВОД Матрасы'!I17</f>
        <v>0.08</v>
      </c>
      <c r="H73" s="102">
        <f>'СВОД Матрасы'!J17</f>
        <v>22026.639999999999</v>
      </c>
      <c r="I73" s="95">
        <v>13102.875</v>
      </c>
    </row>
    <row r="74" spans="1:9" ht="24.4" customHeight="1" thickBot="1" x14ac:dyDescent="0.3">
      <c r="A74" s="17"/>
      <c r="B74" s="88"/>
      <c r="C74" s="48" t="s">
        <v>49</v>
      </c>
      <c r="D74" s="91"/>
      <c r="E74" s="26">
        <v>200</v>
      </c>
      <c r="F74" s="25">
        <f>'СВОД Матрасы'!H18</f>
        <v>26565</v>
      </c>
      <c r="G74" s="24">
        <f>'СВОД Матрасы'!I18</f>
        <v>0.08</v>
      </c>
      <c r="H74" s="104">
        <f>'СВОД Матрасы'!J18</f>
        <v>24439.8</v>
      </c>
      <c r="I74" s="97">
        <v>14537.25</v>
      </c>
    </row>
    <row r="75" spans="1:9" ht="53.45" customHeight="1" thickBot="1" x14ac:dyDescent="0.3">
      <c r="A75" s="23" t="s">
        <v>221</v>
      </c>
      <c r="B75" s="22" t="s">
        <v>6</v>
      </c>
      <c r="C75" s="45" t="s">
        <v>160</v>
      </c>
      <c r="D75" s="84" t="s">
        <v>5</v>
      </c>
      <c r="E75" s="85"/>
      <c r="F75" s="21" t="s">
        <v>4</v>
      </c>
      <c r="G75" s="20" t="s">
        <v>3</v>
      </c>
      <c r="H75" s="105" t="s">
        <v>2</v>
      </c>
      <c r="I75" s="94" t="s">
        <v>1</v>
      </c>
    </row>
    <row r="76" spans="1:9" ht="28.15" customHeight="1" x14ac:dyDescent="0.25">
      <c r="A76" s="17"/>
      <c r="B76" s="86" t="s">
        <v>174</v>
      </c>
      <c r="C76" s="48" t="s">
        <v>67</v>
      </c>
      <c r="D76" s="89" t="s">
        <v>0</v>
      </c>
      <c r="E76" s="12">
        <v>70</v>
      </c>
      <c r="F76" s="11">
        <f>'СВОД Матрасы'!H27</f>
        <v>12965</v>
      </c>
      <c r="G76" s="10">
        <f>'СВОД Матрасы'!I27</f>
        <v>0.16400000000000001</v>
      </c>
      <c r="H76" s="102">
        <f>'СВОД Матрасы'!J27</f>
        <v>10838.74</v>
      </c>
      <c r="I76" s="95">
        <v>6485.625</v>
      </c>
    </row>
    <row r="77" spans="1:9" ht="28.15" customHeight="1" x14ac:dyDescent="0.25">
      <c r="A77" s="17"/>
      <c r="B77" s="87"/>
      <c r="C77" s="48" t="s">
        <v>69</v>
      </c>
      <c r="D77" s="90"/>
      <c r="E77" s="12">
        <v>80</v>
      </c>
      <c r="F77" s="11">
        <f>'СВОД Матрасы'!H28</f>
        <v>12965</v>
      </c>
      <c r="G77" s="10">
        <f>'СВОД Матрасы'!I28</f>
        <v>0.16400000000000001</v>
      </c>
      <c r="H77" s="102">
        <f>'СВОД Матрасы'!J28</f>
        <v>10838.74</v>
      </c>
      <c r="I77" s="95">
        <v>6485.625</v>
      </c>
    </row>
    <row r="78" spans="1:9" ht="28.15" customHeight="1" x14ac:dyDescent="0.25">
      <c r="A78" s="17"/>
      <c r="B78" s="87"/>
      <c r="C78" s="48" t="s">
        <v>71</v>
      </c>
      <c r="D78" s="90"/>
      <c r="E78" s="12">
        <v>90</v>
      </c>
      <c r="F78" s="11">
        <f>'СВОД Матрасы'!H29</f>
        <v>14046</v>
      </c>
      <c r="G78" s="10">
        <f>'СВОД Матрасы'!I29</f>
        <v>0.16400000000000001</v>
      </c>
      <c r="H78" s="102">
        <f>'СВОД Матрасы'!J29</f>
        <v>11742.456</v>
      </c>
      <c r="I78" s="95">
        <v>7023.375</v>
      </c>
    </row>
    <row r="79" spans="1:9" ht="28.15" customHeight="1" x14ac:dyDescent="0.25">
      <c r="A79" s="17"/>
      <c r="B79" s="87"/>
      <c r="C79" s="48" t="s">
        <v>73</v>
      </c>
      <c r="D79" s="90"/>
      <c r="E79" s="12">
        <v>120</v>
      </c>
      <c r="F79" s="11">
        <f>'СВОД Матрасы'!H30</f>
        <v>18319</v>
      </c>
      <c r="G79" s="10">
        <f>'СВОД Матрасы'!I30</f>
        <v>0.16400000000000001</v>
      </c>
      <c r="H79" s="102">
        <f>'СВОД Матрасы'!J30</f>
        <v>15314.683999999999</v>
      </c>
      <c r="I79" s="95">
        <v>9167.625</v>
      </c>
    </row>
    <row r="80" spans="1:9" ht="28.15" customHeight="1" x14ac:dyDescent="0.25">
      <c r="A80" s="17"/>
      <c r="B80" s="87"/>
      <c r="C80" s="48" t="s">
        <v>75</v>
      </c>
      <c r="D80" s="90"/>
      <c r="E80" s="12">
        <v>140</v>
      </c>
      <c r="F80" s="11">
        <f>'СВОД Матрасы'!H31</f>
        <v>21036</v>
      </c>
      <c r="G80" s="10">
        <f>'СВОД Матрасы'!I31</f>
        <v>0.16400000000000001</v>
      </c>
      <c r="H80" s="102">
        <f>'СВОД Матрасы'!J31</f>
        <v>17586.095999999998</v>
      </c>
      <c r="I80" s="95">
        <v>10523.25</v>
      </c>
    </row>
    <row r="81" spans="1:9" ht="28.15" customHeight="1" x14ac:dyDescent="0.25">
      <c r="A81" s="17"/>
      <c r="B81" s="87"/>
      <c r="C81" s="48" t="s">
        <v>77</v>
      </c>
      <c r="D81" s="90"/>
      <c r="E81" s="16">
        <v>160</v>
      </c>
      <c r="F81" s="15">
        <f>'СВОД Матрасы'!H32</f>
        <v>23658</v>
      </c>
      <c r="G81" s="14">
        <f>'СВОД Матрасы'!I32</f>
        <v>0.16400000000000001</v>
      </c>
      <c r="H81" s="103">
        <f>'СВОД Матрасы'!J32</f>
        <v>19778.088</v>
      </c>
      <c r="I81" s="96">
        <v>11824.875</v>
      </c>
    </row>
    <row r="82" spans="1:9" ht="28.15" customHeight="1" x14ac:dyDescent="0.25">
      <c r="A82" s="13"/>
      <c r="B82" s="87"/>
      <c r="C82" s="48" t="s">
        <v>79</v>
      </c>
      <c r="D82" s="90"/>
      <c r="E82" s="12">
        <v>180</v>
      </c>
      <c r="F82" s="11">
        <f>'СВОД Матрасы'!H33</f>
        <v>26483</v>
      </c>
      <c r="G82" s="10">
        <f>'СВОД Матрасы'!I33</f>
        <v>0.16400000000000001</v>
      </c>
      <c r="H82" s="102">
        <f>'СВОД Матрасы'!J33</f>
        <v>22139.788</v>
      </c>
      <c r="I82" s="95">
        <v>13250.25</v>
      </c>
    </row>
    <row r="83" spans="1:9" ht="28.15" customHeight="1" thickBot="1" x14ac:dyDescent="0.3">
      <c r="A83" s="17"/>
      <c r="B83" s="88"/>
      <c r="C83" s="48" t="s">
        <v>81</v>
      </c>
      <c r="D83" s="91"/>
      <c r="E83" s="26">
        <v>200</v>
      </c>
      <c r="F83" s="25">
        <f>'СВОД Матрасы'!H34</f>
        <v>29512</v>
      </c>
      <c r="G83" s="24">
        <f>'СВОД Матрасы'!I34</f>
        <v>0.16400000000000001</v>
      </c>
      <c r="H83" s="104">
        <f>'СВОД Матрасы'!J34</f>
        <v>24672.031999999999</v>
      </c>
      <c r="I83" s="97">
        <v>14765.625</v>
      </c>
    </row>
    <row r="84" spans="1:9" ht="53.45" customHeight="1" thickBot="1" x14ac:dyDescent="0.3">
      <c r="A84" s="23" t="s">
        <v>222</v>
      </c>
      <c r="B84" s="22" t="s">
        <v>6</v>
      </c>
      <c r="C84" s="45" t="s">
        <v>160</v>
      </c>
      <c r="D84" s="84" t="s">
        <v>5</v>
      </c>
      <c r="E84" s="85"/>
      <c r="F84" s="21" t="s">
        <v>4</v>
      </c>
      <c r="G84" s="20" t="s">
        <v>3</v>
      </c>
      <c r="H84" s="105" t="s">
        <v>2</v>
      </c>
      <c r="I84" s="94" t="s">
        <v>1</v>
      </c>
    </row>
    <row r="85" spans="1:9" ht="24" customHeight="1" x14ac:dyDescent="0.25">
      <c r="A85" s="53"/>
      <c r="B85" s="86" t="s">
        <v>175</v>
      </c>
      <c r="C85" s="54" t="s">
        <v>145</v>
      </c>
      <c r="D85" s="89" t="s">
        <v>0</v>
      </c>
      <c r="E85" s="55">
        <v>70</v>
      </c>
      <c r="F85" s="56">
        <f>'СВОД Матрасы'!H66</f>
        <v>14465</v>
      </c>
      <c r="G85" s="57">
        <f>'СВОД Матрасы'!I66</f>
        <v>0.08</v>
      </c>
      <c r="H85" s="101">
        <f>'СВОД Матрасы'!J66</f>
        <v>13307.800000000001</v>
      </c>
      <c r="I85" s="99">
        <v>7716.375</v>
      </c>
    </row>
    <row r="86" spans="1:9" ht="24" customHeight="1" x14ac:dyDescent="0.25">
      <c r="A86" s="17"/>
      <c r="B86" s="87"/>
      <c r="C86" s="48" t="s">
        <v>147</v>
      </c>
      <c r="D86" s="90"/>
      <c r="E86" s="12">
        <v>80</v>
      </c>
      <c r="F86" s="11">
        <f>'СВОД Матрасы'!H67</f>
        <v>14465</v>
      </c>
      <c r="G86" s="10">
        <f>'СВОД Матрасы'!I67</f>
        <v>0.08</v>
      </c>
      <c r="H86" s="102">
        <f>'СВОД Матрасы'!J67</f>
        <v>13307.800000000001</v>
      </c>
      <c r="I86" s="95">
        <v>7716.375</v>
      </c>
    </row>
    <row r="87" spans="1:9" ht="24" customHeight="1" x14ac:dyDescent="0.25">
      <c r="A87" s="17"/>
      <c r="B87" s="87"/>
      <c r="C87" s="48" t="s">
        <v>149</v>
      </c>
      <c r="D87" s="90"/>
      <c r="E87" s="12">
        <v>90</v>
      </c>
      <c r="F87" s="11">
        <f>'СВОД Матрасы'!H68</f>
        <v>15668</v>
      </c>
      <c r="G87" s="10">
        <f>'СВОД Матрасы'!I68</f>
        <v>0.08</v>
      </c>
      <c r="H87" s="102">
        <f>'СВОД Матрасы'!J68</f>
        <v>14414.560000000001</v>
      </c>
      <c r="I87" s="95">
        <v>8356.5</v>
      </c>
    </row>
    <row r="88" spans="1:9" ht="24" customHeight="1" x14ac:dyDescent="0.25">
      <c r="A88" s="17"/>
      <c r="B88" s="87"/>
      <c r="C88" s="48" t="s">
        <v>151</v>
      </c>
      <c r="D88" s="90"/>
      <c r="E88" s="12">
        <v>120</v>
      </c>
      <c r="F88" s="11">
        <f>'СВОД Матрасы'!H69</f>
        <v>20440</v>
      </c>
      <c r="G88" s="10">
        <f>'СВОД Матрасы'!I69</f>
        <v>0.08</v>
      </c>
      <c r="H88" s="102">
        <f>'СВОД Матрасы'!J69</f>
        <v>18804.8</v>
      </c>
      <c r="I88" s="95">
        <v>10902.375</v>
      </c>
    </row>
    <row r="89" spans="1:9" ht="24" customHeight="1" x14ac:dyDescent="0.25">
      <c r="A89" s="17"/>
      <c r="B89" s="87"/>
      <c r="C89" s="48" t="s">
        <v>153</v>
      </c>
      <c r="D89" s="90"/>
      <c r="E89" s="12">
        <v>140</v>
      </c>
      <c r="F89" s="11">
        <f>'СВОД Матрасы'!H70</f>
        <v>23144</v>
      </c>
      <c r="G89" s="10">
        <f>'СВОД Матрасы'!I70</f>
        <v>0.08</v>
      </c>
      <c r="H89" s="102">
        <f>'СВОД Матрасы'!J70</f>
        <v>21292.48</v>
      </c>
      <c r="I89" s="95">
        <v>12344.625</v>
      </c>
    </row>
    <row r="90" spans="1:9" ht="24" customHeight="1" x14ac:dyDescent="0.25">
      <c r="A90" s="17"/>
      <c r="B90" s="87"/>
      <c r="C90" s="48" t="s">
        <v>155</v>
      </c>
      <c r="D90" s="90"/>
      <c r="E90" s="16">
        <v>160</v>
      </c>
      <c r="F90" s="15">
        <f>'СВОД Матрасы'!H71</f>
        <v>25956</v>
      </c>
      <c r="G90" s="14">
        <f>'СВОД Матрасы'!I71</f>
        <v>0.08</v>
      </c>
      <c r="H90" s="103">
        <f>'СВОД Матрасы'!J71</f>
        <v>23879.52</v>
      </c>
      <c r="I90" s="96">
        <v>13846.5</v>
      </c>
    </row>
    <row r="91" spans="1:9" ht="24" customHeight="1" x14ac:dyDescent="0.25">
      <c r="A91" s="58"/>
      <c r="B91" s="87"/>
      <c r="C91" s="48" t="s">
        <v>157</v>
      </c>
      <c r="D91" s="90"/>
      <c r="E91" s="12">
        <v>180</v>
      </c>
      <c r="F91" s="11">
        <f>'СВОД Матрасы'!H72</f>
        <v>29323</v>
      </c>
      <c r="G91" s="10">
        <f>'СВОД Матрасы'!I72</f>
        <v>0.08</v>
      </c>
      <c r="H91" s="102">
        <f>'СВОД Матрасы'!J72</f>
        <v>26977.16</v>
      </c>
      <c r="I91" s="95">
        <v>15636.375</v>
      </c>
    </row>
    <row r="92" spans="1:9" ht="24" customHeight="1" thickBot="1" x14ac:dyDescent="0.3">
      <c r="A92" s="9"/>
      <c r="B92" s="88"/>
      <c r="C92" s="59" t="s">
        <v>159</v>
      </c>
      <c r="D92" s="91"/>
      <c r="E92" s="8">
        <v>200</v>
      </c>
      <c r="F92" s="7">
        <f>'СВОД Матрасы'!H73</f>
        <v>32703</v>
      </c>
      <c r="G92" s="6">
        <f>'СВОД Матрасы'!I73</f>
        <v>0.08</v>
      </c>
      <c r="H92" s="106">
        <f>'СВОД Матрасы'!J73</f>
        <v>30086.760000000002</v>
      </c>
      <c r="I92" s="100">
        <v>17436.375</v>
      </c>
    </row>
    <row r="93" spans="1:9" ht="53.45" customHeight="1" thickBot="1" x14ac:dyDescent="0.3">
      <c r="A93" s="23" t="s">
        <v>223</v>
      </c>
      <c r="B93" s="22" t="s">
        <v>6</v>
      </c>
      <c r="C93" s="45" t="s">
        <v>160</v>
      </c>
      <c r="D93" s="84" t="s">
        <v>5</v>
      </c>
      <c r="E93" s="85"/>
      <c r="F93" s="21" t="s">
        <v>4</v>
      </c>
      <c r="G93" s="20" t="s">
        <v>3</v>
      </c>
      <c r="H93" s="19" t="s">
        <v>2</v>
      </c>
      <c r="I93" s="18" t="s">
        <v>1</v>
      </c>
    </row>
    <row r="94" spans="1:9" ht="24" customHeight="1" x14ac:dyDescent="0.25">
      <c r="A94" s="53"/>
      <c r="B94" s="86" t="s">
        <v>213</v>
      </c>
      <c r="C94" s="54" t="s">
        <v>210</v>
      </c>
      <c r="D94" s="89" t="s">
        <v>0</v>
      </c>
      <c r="E94" s="55">
        <v>70</v>
      </c>
      <c r="F94" s="56">
        <f>'СВОД Матрасы'!H82</f>
        <v>14465</v>
      </c>
      <c r="G94" s="57">
        <f>'СВОД Матрасы'!I82</f>
        <v>0.08</v>
      </c>
      <c r="H94" s="101">
        <f>'СВОД Матрасы'!J82</f>
        <v>13307.800000000001</v>
      </c>
      <c r="I94" s="99">
        <v>7716.375</v>
      </c>
    </row>
    <row r="95" spans="1:9" ht="24" customHeight="1" x14ac:dyDescent="0.25">
      <c r="A95" s="17"/>
      <c r="B95" s="87"/>
      <c r="C95" s="48" t="s">
        <v>195</v>
      </c>
      <c r="D95" s="90"/>
      <c r="E95" s="12">
        <v>80</v>
      </c>
      <c r="F95" s="11">
        <f>'СВОД Матрасы'!H83</f>
        <v>14465</v>
      </c>
      <c r="G95" s="10">
        <f>'СВОД Матрасы'!I83</f>
        <v>0.08</v>
      </c>
      <c r="H95" s="102">
        <f>'СВОД Матрасы'!J83</f>
        <v>13307.800000000001</v>
      </c>
      <c r="I95" s="95">
        <v>7716.375</v>
      </c>
    </row>
    <row r="96" spans="1:9" ht="24" customHeight="1" x14ac:dyDescent="0.25">
      <c r="A96" s="17"/>
      <c r="B96" s="87"/>
      <c r="C96" s="48" t="s">
        <v>196</v>
      </c>
      <c r="D96" s="90"/>
      <c r="E96" s="12">
        <v>90</v>
      </c>
      <c r="F96" s="11">
        <f>'СВОД Матрасы'!H84</f>
        <v>15668</v>
      </c>
      <c r="G96" s="10">
        <f>'СВОД Матрасы'!I84</f>
        <v>0.08</v>
      </c>
      <c r="H96" s="102">
        <f>'СВОД Матрасы'!J84</f>
        <v>14414.560000000001</v>
      </c>
      <c r="I96" s="95">
        <v>8356.5</v>
      </c>
    </row>
    <row r="97" spans="1:10" ht="24" customHeight="1" x14ac:dyDescent="0.25">
      <c r="A97" s="17"/>
      <c r="B97" s="87"/>
      <c r="C97" s="48" t="s">
        <v>197</v>
      </c>
      <c r="D97" s="90"/>
      <c r="E97" s="12">
        <v>120</v>
      </c>
      <c r="F97" s="11">
        <f>'СВОД Матрасы'!H85</f>
        <v>20440</v>
      </c>
      <c r="G97" s="10">
        <f>'СВОД Матрасы'!I85</f>
        <v>0.08</v>
      </c>
      <c r="H97" s="102">
        <f>'СВОД Матрасы'!J85</f>
        <v>18804.8</v>
      </c>
      <c r="I97" s="95">
        <v>10902.375</v>
      </c>
    </row>
    <row r="98" spans="1:10" ht="24" customHeight="1" x14ac:dyDescent="0.25">
      <c r="A98" s="17"/>
      <c r="B98" s="87"/>
      <c r="C98" s="48" t="s">
        <v>198</v>
      </c>
      <c r="D98" s="90"/>
      <c r="E98" s="12">
        <v>140</v>
      </c>
      <c r="F98" s="11">
        <f>'СВОД Матрасы'!H86</f>
        <v>23144</v>
      </c>
      <c r="G98" s="10">
        <f>'СВОД Матрасы'!I86</f>
        <v>0.08</v>
      </c>
      <c r="H98" s="102">
        <f>'СВОД Матрасы'!J86</f>
        <v>21292.48</v>
      </c>
      <c r="I98" s="95">
        <v>12344.625</v>
      </c>
    </row>
    <row r="99" spans="1:10" ht="24" customHeight="1" x14ac:dyDescent="0.25">
      <c r="A99" s="17"/>
      <c r="B99" s="87"/>
      <c r="C99" s="48" t="s">
        <v>199</v>
      </c>
      <c r="D99" s="90"/>
      <c r="E99" s="16">
        <v>160</v>
      </c>
      <c r="F99" s="15">
        <f>'СВОД Матрасы'!H87</f>
        <v>25956</v>
      </c>
      <c r="G99" s="14">
        <f>'СВОД Матрасы'!I87</f>
        <v>0.08</v>
      </c>
      <c r="H99" s="103">
        <f>'СВОД Матрасы'!J87</f>
        <v>23879.52</v>
      </c>
      <c r="I99" s="96">
        <v>13846.5</v>
      </c>
    </row>
    <row r="100" spans="1:10" ht="24" customHeight="1" x14ac:dyDescent="0.25">
      <c r="A100" s="58"/>
      <c r="B100" s="87"/>
      <c r="C100" s="48" t="s">
        <v>200</v>
      </c>
      <c r="D100" s="90"/>
      <c r="E100" s="12">
        <v>180</v>
      </c>
      <c r="F100" s="11">
        <f>'СВОД Матрасы'!H88</f>
        <v>29323</v>
      </c>
      <c r="G100" s="10">
        <f>'СВОД Матрасы'!I88</f>
        <v>0.08</v>
      </c>
      <c r="H100" s="102">
        <f>'СВОД Матрасы'!J88</f>
        <v>26977.16</v>
      </c>
      <c r="I100" s="95">
        <v>15636.375</v>
      </c>
    </row>
    <row r="101" spans="1:10" ht="24" customHeight="1" thickBot="1" x14ac:dyDescent="0.3">
      <c r="A101" s="9"/>
      <c r="B101" s="88"/>
      <c r="C101" s="59" t="s">
        <v>201</v>
      </c>
      <c r="D101" s="91"/>
      <c r="E101" s="8">
        <v>200</v>
      </c>
      <c r="F101" s="7">
        <f>'СВОД Матрасы'!H89</f>
        <v>32703</v>
      </c>
      <c r="G101" s="6">
        <f>'СВОД Матрасы'!I89</f>
        <v>0.08</v>
      </c>
      <c r="H101" s="106">
        <f>'СВОД Матрасы'!J89</f>
        <v>30086.760000000002</v>
      </c>
      <c r="I101" s="100">
        <v>17436.375</v>
      </c>
    </row>
    <row r="102" spans="1:10" x14ac:dyDescent="0.25">
      <c r="A102" s="50" t="s">
        <v>163</v>
      </c>
      <c r="B102" s="50"/>
    </row>
    <row r="103" spans="1:10" x14ac:dyDescent="0.25">
      <c r="A103" s="50" t="s">
        <v>164</v>
      </c>
      <c r="B103" s="50"/>
    </row>
    <row r="104" spans="1:10" x14ac:dyDescent="0.25">
      <c r="A104" s="51" t="s">
        <v>166</v>
      </c>
      <c r="B104" s="52" t="s">
        <v>165</v>
      </c>
    </row>
    <row r="105" spans="1:10" x14ac:dyDescent="0.25">
      <c r="A105" s="50" t="s">
        <v>187</v>
      </c>
      <c r="B105" s="68"/>
      <c r="C105" s="69"/>
      <c r="D105" s="29"/>
      <c r="E105" s="51"/>
      <c r="F105" s="2"/>
      <c r="G105" s="70"/>
      <c r="H105" s="51"/>
      <c r="I105" s="51"/>
      <c r="J105" s="71"/>
    </row>
    <row r="106" spans="1:10" x14ac:dyDescent="0.25">
      <c r="A106" s="50" t="s">
        <v>188</v>
      </c>
      <c r="B106" s="68"/>
      <c r="C106" s="69"/>
      <c r="D106" s="29"/>
      <c r="E106" s="51"/>
      <c r="F106" s="2"/>
      <c r="G106" s="70"/>
      <c r="H106" s="51"/>
      <c r="I106" s="51"/>
      <c r="J106" s="71"/>
    </row>
  </sheetData>
  <mergeCells count="35">
    <mergeCell ref="D93:E93"/>
    <mergeCell ref="B94:B101"/>
    <mergeCell ref="D94:D101"/>
    <mergeCell ref="D57:E57"/>
    <mergeCell ref="B58:B65"/>
    <mergeCell ref="D58:D65"/>
    <mergeCell ref="A2:I2"/>
    <mergeCell ref="D4:E4"/>
    <mergeCell ref="B5:B12"/>
    <mergeCell ref="D5:D12"/>
    <mergeCell ref="D13:E13"/>
    <mergeCell ref="F3:I3"/>
    <mergeCell ref="B14:B21"/>
    <mergeCell ref="D14:D21"/>
    <mergeCell ref="D22:E22"/>
    <mergeCell ref="B23:B29"/>
    <mergeCell ref="D23:D29"/>
    <mergeCell ref="D30:E30"/>
    <mergeCell ref="B31:B38"/>
    <mergeCell ref="D31:D38"/>
    <mergeCell ref="D39:E39"/>
    <mergeCell ref="B40:B47"/>
    <mergeCell ref="D40:D47"/>
    <mergeCell ref="D48:E48"/>
    <mergeCell ref="B49:B56"/>
    <mergeCell ref="D49:D56"/>
    <mergeCell ref="D84:E84"/>
    <mergeCell ref="B85:B92"/>
    <mergeCell ref="D85:D92"/>
    <mergeCell ref="D66:E66"/>
    <mergeCell ref="B67:B74"/>
    <mergeCell ref="D67:D74"/>
    <mergeCell ref="D75:E75"/>
    <mergeCell ref="B76:B83"/>
    <mergeCell ref="D76:D83"/>
  </mergeCells>
  <hyperlinks>
    <hyperlink ref="B3" r:id="rId1" xr:uid="{00000000-0004-0000-0400-000000000000}"/>
    <hyperlink ref="B104" r:id="rId2" xr:uid="{00000000-0004-0000-04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Категория</vt:lpstr>
      <vt:lpstr>Доп.скидка</vt:lpstr>
      <vt:lpstr>Ссылки</vt:lpstr>
      <vt:lpstr>СВОД Матрасы</vt:lpstr>
      <vt:lpstr>ЭКОНОМ_PRIME</vt:lpstr>
      <vt:lpstr>ЭКОНОМ_PRIME!Заголовки_для_печати</vt:lpstr>
      <vt:lpstr>Доп.скидка!Область_печати</vt:lpstr>
      <vt:lpstr>ЭКОНОМ_PRIME!Область_печати</vt:lpstr>
    </vt:vector>
  </TitlesOfParts>
  <Company>askona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Унгефухт Анна Юрьевна</dc:creator>
  <cp:lastModifiedBy>Айталина</cp:lastModifiedBy>
  <dcterms:created xsi:type="dcterms:W3CDTF">2024-12-05T11:35:31Z</dcterms:created>
  <dcterms:modified xsi:type="dcterms:W3CDTF">2026-04-10T04:56:40Z</dcterms:modified>
</cp:coreProperties>
</file>